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315" windowHeight="7455" tabRatio="943" activeTab="0"/>
  </bookViews>
  <sheets>
    <sheet name="учебный  план" sheetId="1" r:id="rId1"/>
  </sheets>
  <definedNames/>
  <calcPr fullCalcOnLoad="1"/>
</workbook>
</file>

<file path=xl/sharedStrings.xml><?xml version="1.0" encoding="utf-8"?>
<sst xmlns="http://schemas.openxmlformats.org/spreadsheetml/2006/main" count="174" uniqueCount="147">
  <si>
    <t>Индекс</t>
  </si>
  <si>
    <t>I курс</t>
  </si>
  <si>
    <t>П.00</t>
  </si>
  <si>
    <t xml:space="preserve">Профессиональный цикл </t>
  </si>
  <si>
    <t>Профессиональные модули</t>
  </si>
  <si>
    <t>ФК.00</t>
  </si>
  <si>
    <t>II курс</t>
  </si>
  <si>
    <t>Литература</t>
  </si>
  <si>
    <t>Иностранный язык</t>
  </si>
  <si>
    <t>Математика</t>
  </si>
  <si>
    <t>Физика</t>
  </si>
  <si>
    <t>Кубановедение</t>
  </si>
  <si>
    <t>Основы электротехники</t>
  </si>
  <si>
    <t>Безопасность жизнедеятельности</t>
  </si>
  <si>
    <t>МДК.01.01</t>
  </si>
  <si>
    <t>ПМ. 03</t>
  </si>
  <si>
    <t>ОП.01</t>
  </si>
  <si>
    <t>Учебная  практика</t>
  </si>
  <si>
    <t>Производственная практика</t>
  </si>
  <si>
    <t>Физическая культура</t>
  </si>
  <si>
    <t>ОП.02</t>
  </si>
  <si>
    <t>ОП. 03</t>
  </si>
  <si>
    <t>Всего</t>
  </si>
  <si>
    <t>*</t>
  </si>
  <si>
    <t>Основы технического черчения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</si>
  <si>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</si>
  <si>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</si>
  <si>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Эксплуатация и техническое обслуживание сельскохозяйственных машин и оборудования</t>
  </si>
  <si>
    <t>Технология механизированных работ в сельском хозяйстве</t>
  </si>
  <si>
    <t>МДК 01.02</t>
  </si>
  <si>
    <t>Транспортировка грузов</t>
  </si>
  <si>
    <t>Теоретическая подготовка водителей автомобилей категории "С"</t>
  </si>
  <si>
    <t>III курс</t>
  </si>
  <si>
    <t>ОП. 04</t>
  </si>
  <si>
    <t>ОП.00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</si>
  <si>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</si>
  <si>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</si>
  <si>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</si>
  <si>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максимальная</t>
  </si>
  <si>
    <t xml:space="preserve">самостоятельная учебная работа </t>
  </si>
  <si>
    <t>Обязательная аудиторная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</si>
  <si>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</si>
  <si>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</si>
  <si>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</si>
  <si>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</si>
  <si>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</si>
  <si>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</si>
  <si>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</si>
  <si>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</si>
  <si>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</si>
  <si>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</si>
  <si>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</si>
  <si>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</si>
  <si>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</si>
  <si>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 xml:space="preserve">Общепрофессиональный цикл </t>
  </si>
  <si>
    <t>ПМ.00</t>
  </si>
  <si>
    <t>ПМ.01</t>
  </si>
  <si>
    <t>УП.01</t>
  </si>
  <si>
    <t>ПП.01</t>
  </si>
  <si>
    <t>–,–,–,З,ДЗ</t>
  </si>
  <si>
    <t xml:space="preserve">Всего </t>
  </si>
  <si>
    <t>недельная  нагрузка</t>
  </si>
  <si>
    <t>ГИА</t>
  </si>
  <si>
    <t>1 неделя</t>
  </si>
  <si>
    <t>дисциплин и МДК</t>
  </si>
  <si>
    <t>учебной практики</t>
  </si>
  <si>
    <t xml:space="preserve">производств. практики </t>
  </si>
  <si>
    <t>экзаменов</t>
  </si>
  <si>
    <t>зачетов</t>
  </si>
  <si>
    <t>Основы безопасности жизнедеятельности</t>
  </si>
  <si>
    <t>МДК 03.01</t>
  </si>
  <si>
    <t>УП.03</t>
  </si>
  <si>
    <t>ПП.03</t>
  </si>
  <si>
    <t>ОП. 05</t>
  </si>
  <si>
    <t>и семестрам/триместрам(час. в семестр/триместр)</t>
  </si>
  <si>
    <t xml:space="preserve">Выпускная квалификационная работа </t>
  </si>
  <si>
    <t>3. План  учебного  процесса</t>
  </si>
  <si>
    <t>Государственная итоговая аттестация</t>
  </si>
  <si>
    <t>ДЗ</t>
  </si>
  <si>
    <t>–,–,–,ДЗ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</si>
  <si>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</si>
  <si>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-/5/-</t>
  </si>
  <si>
    <t>Общеобразовательные учебные дисциплины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</si>
  <si>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</si>
  <si>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</si>
  <si>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</si>
  <si>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</si>
  <si>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</si>
  <si>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</si>
  <si>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</si>
  <si>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ОУД.09</t>
  </si>
  <si>
    <t>ОУД.10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</si>
  <si>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</si>
  <si>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</si>
  <si>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</si>
  <si>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</si>
  <si>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</si>
  <si>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</si>
  <si>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</si>
  <si>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2 недели</t>
  </si>
  <si>
    <t>–,-,-,ДЗ</t>
  </si>
  <si>
    <t>–,З,З,ДЗ</t>
  </si>
  <si>
    <t>–,ДЗ</t>
  </si>
  <si>
    <t>–,-,-,Э</t>
  </si>
  <si>
    <t>–,Э</t>
  </si>
  <si>
    <t>–,-,ДЗ</t>
  </si>
  <si>
    <t>–, -,-,-,ДЗ</t>
  </si>
  <si>
    <t>–,-,-,-,-,Э</t>
  </si>
  <si>
    <t>–,–,-,-,-,ДЗ</t>
  </si>
  <si>
    <t>–,–,–,–, -,ДЗ</t>
  </si>
  <si>
    <t>–,–,–,-,-,Э</t>
  </si>
  <si>
    <t>диф. зачетов</t>
  </si>
  <si>
    <t xml:space="preserve">Русский язык </t>
  </si>
  <si>
    <t>-,-,-,-,-,З</t>
  </si>
  <si>
    <t>1/2/1/1</t>
  </si>
  <si>
    <t>2/3/2/2</t>
  </si>
  <si>
    <t>-/1/1/1</t>
  </si>
  <si>
    <t>–,-,-,-,-,ДЗ</t>
  </si>
  <si>
    <t>–, -,-,-,-,ДЗ</t>
  </si>
  <si>
    <t>–,-,-,-,ДЗ</t>
  </si>
  <si>
    <t>Астрономия</t>
  </si>
  <si>
    <t>Основы финансовой грамотности</t>
  </si>
  <si>
    <t>Родная литература</t>
  </si>
  <si>
    <t>Базовые ОУД</t>
  </si>
  <si>
    <t>История/Россия в мире</t>
  </si>
  <si>
    <t>Профильные ОУД</t>
  </si>
  <si>
    <t>Индивидуальный проект</t>
  </si>
  <si>
    <t>Основы химии</t>
  </si>
  <si>
    <t>УД.04</t>
  </si>
  <si>
    <t>Бережливое производство/Цифровая экономика</t>
  </si>
  <si>
    <t>ЭК.01</t>
  </si>
  <si>
    <t>Компьютерный практикум/Прикладное программное обеспечение</t>
  </si>
  <si>
    <t>ЭК.02</t>
  </si>
  <si>
    <t>Русский язык и культура речи</t>
  </si>
  <si>
    <t>ЭК.03</t>
  </si>
  <si>
    <t>Основы географии</t>
  </si>
  <si>
    <t>ЭК.04</t>
  </si>
  <si>
    <t>Основы обществознания/Актуальные вопросы обществознания</t>
  </si>
  <si>
    <t>Элективные курсы</t>
  </si>
  <si>
    <t>-/6/1</t>
  </si>
  <si>
    <t>-/-/3</t>
  </si>
  <si>
    <t>-/4/-</t>
  </si>
  <si>
    <t>-/2/2</t>
  </si>
  <si>
    <t>-/12/6</t>
  </si>
  <si>
    <t>1/20/8/2</t>
  </si>
  <si>
    <t>Государственная итоговая аттестация: с 16.06.25 по 30.06.25</t>
  </si>
  <si>
    <t>ОУД.11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</si>
</sst>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32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9" fillId="34" borderId="10" xfId="42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textRotation="90"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34.875" style="0" customWidth="1"/>
    <col min="3" max="3" width="12.00390625" style="0" customWidth="1"/>
    <col min="4" max="5" width="6.00390625" style="0" customWidth="1"/>
    <col min="6" max="6" width="6.625" style="0" customWidth="1"/>
    <col min="7" max="7" width="9.75390625" style="0" customWidth="1"/>
    <col min="8" max="8" width="6.125" style="0" customWidth="1"/>
    <col min="9" max="9" width="6.25390625" style="0" customWidth="1"/>
    <col min="10" max="10" width="6.25390625" style="0" hidden="1" customWidth="1"/>
    <col min="11" max="11" width="6.00390625" style="0" customWidth="1"/>
    <col min="12" max="12" width="5.75390625" style="0" customWidth="1"/>
    <col min="13" max="13" width="5.75390625" style="0" hidden="1" customWidth="1"/>
    <col min="14" max="14" width="6.875" style="0" customWidth="1"/>
    <col min="15" max="15" width="6.375" style="0" customWidth="1"/>
    <col min="16" max="16" width="6.375" style="0" hidden="1" customWidth="1"/>
    <col min="17" max="17" width="0" style="0" hidden="1" customWidth="1"/>
  </cols>
  <sheetData>
    <row r="1" spans="2:12" ht="15.75">
      <c r="B1" s="61" t="s">
        <v>76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6" ht="27" customHeight="1">
      <c r="A3" s="60" t="s">
        <v>0</v>
      </c>
      <c r="B3" s="64" t="s">
        <v>41</v>
      </c>
      <c r="C3" s="68" t="s">
        <v>35</v>
      </c>
      <c r="D3" s="62" t="s">
        <v>36</v>
      </c>
      <c r="E3" s="62"/>
      <c r="F3" s="62"/>
      <c r="G3" s="62"/>
      <c r="H3" s="69" t="s">
        <v>37</v>
      </c>
      <c r="I3" s="70"/>
      <c r="J3" s="70"/>
      <c r="K3" s="70"/>
      <c r="L3" s="70"/>
      <c r="M3" s="70"/>
      <c r="N3" s="70"/>
      <c r="O3" s="71"/>
      <c r="P3" s="3"/>
    </row>
    <row r="4" spans="1:16" ht="12.75">
      <c r="A4" s="60"/>
      <c r="B4" s="65"/>
      <c r="C4" s="68"/>
      <c r="D4" s="62"/>
      <c r="E4" s="62"/>
      <c r="F4" s="62"/>
      <c r="G4" s="62"/>
      <c r="H4" s="72" t="s">
        <v>74</v>
      </c>
      <c r="I4" s="72"/>
      <c r="J4" s="72"/>
      <c r="K4" s="72"/>
      <c r="L4" s="72"/>
      <c r="M4" s="72"/>
      <c r="N4" s="72"/>
      <c r="O4" s="72"/>
      <c r="P4" s="3"/>
    </row>
    <row r="5" spans="1:16" ht="4.5" customHeight="1">
      <c r="A5" s="60"/>
      <c r="B5" s="65"/>
      <c r="C5" s="68"/>
      <c r="D5" s="62"/>
      <c r="E5" s="62"/>
      <c r="F5" s="62"/>
      <c r="G5" s="62"/>
      <c r="H5" s="73"/>
      <c r="I5" s="73"/>
      <c r="J5" s="73"/>
      <c r="K5" s="73"/>
      <c r="L5" s="73"/>
      <c r="M5" s="73"/>
      <c r="N5" s="73"/>
      <c r="O5" s="73"/>
      <c r="P5" s="3"/>
    </row>
    <row r="6" spans="1:16" ht="12.75" customHeight="1" hidden="1">
      <c r="A6" s="60"/>
      <c r="B6" s="65"/>
      <c r="C6" s="68"/>
      <c r="D6" s="62"/>
      <c r="E6" s="62"/>
      <c r="F6" s="62"/>
      <c r="G6" s="62"/>
      <c r="H6" s="73"/>
      <c r="I6" s="73"/>
      <c r="J6" s="73"/>
      <c r="K6" s="73"/>
      <c r="L6" s="73"/>
      <c r="M6" s="73"/>
      <c r="N6" s="73"/>
      <c r="O6" s="73"/>
      <c r="P6" s="3"/>
    </row>
    <row r="7" spans="1:16" ht="12.75">
      <c r="A7" s="60"/>
      <c r="B7" s="65"/>
      <c r="C7" s="68"/>
      <c r="D7" s="60" t="s">
        <v>38</v>
      </c>
      <c r="E7" s="60" t="s">
        <v>39</v>
      </c>
      <c r="F7" s="62" t="s">
        <v>40</v>
      </c>
      <c r="G7" s="62"/>
      <c r="H7" s="63" t="s">
        <v>1</v>
      </c>
      <c r="I7" s="63"/>
      <c r="J7" s="63"/>
      <c r="K7" s="63" t="s">
        <v>6</v>
      </c>
      <c r="L7" s="63"/>
      <c r="M7" s="63"/>
      <c r="N7" s="63" t="s">
        <v>32</v>
      </c>
      <c r="O7" s="63"/>
      <c r="P7" s="63"/>
    </row>
    <row r="8" spans="1:16" ht="38.25">
      <c r="A8" s="60"/>
      <c r="B8" s="65"/>
      <c r="C8" s="68"/>
      <c r="D8" s="60"/>
      <c r="E8" s="60"/>
      <c r="F8" s="59" t="s">
        <v>42</v>
      </c>
      <c r="G8" s="60" t="s">
        <v>43</v>
      </c>
      <c r="H8" s="10" t="s">
        <v>44</v>
      </c>
      <c r="I8" s="10" t="s">
        <v>45</v>
      </c>
      <c r="J8" s="10" t="s">
        <v>46</v>
      </c>
      <c r="K8" s="10" t="s">
        <v>47</v>
      </c>
      <c r="L8" s="10" t="s">
        <v>48</v>
      </c>
      <c r="M8" s="10" t="s">
        <v>49</v>
      </c>
      <c r="N8" s="10" t="s">
        <v>50</v>
      </c>
      <c r="O8" s="10" t="s">
        <v>51</v>
      </c>
      <c r="P8" s="22" t="s">
        <v>52</v>
      </c>
    </row>
    <row r="9" spans="1:16" ht="12.75">
      <c r="A9" s="60"/>
      <c r="B9" s="65"/>
      <c r="C9" s="68"/>
      <c r="D9" s="60"/>
      <c r="E9" s="60"/>
      <c r="F9" s="59"/>
      <c r="G9" s="60"/>
      <c r="H9" s="10"/>
      <c r="I9" s="10"/>
      <c r="J9" s="10"/>
      <c r="K9" s="10"/>
      <c r="L9" s="10"/>
      <c r="M9" s="10"/>
      <c r="N9" s="10"/>
      <c r="O9" s="10"/>
      <c r="P9" s="3"/>
    </row>
    <row r="10" spans="1:16" ht="12.75">
      <c r="A10" s="60"/>
      <c r="B10" s="65"/>
      <c r="C10" s="68"/>
      <c r="D10" s="60"/>
      <c r="E10" s="60"/>
      <c r="F10" s="59"/>
      <c r="G10" s="60"/>
      <c r="H10" s="10">
        <v>17</v>
      </c>
      <c r="I10" s="10">
        <v>23</v>
      </c>
      <c r="J10" s="10"/>
      <c r="K10" s="10">
        <v>16</v>
      </c>
      <c r="L10" s="10">
        <v>23</v>
      </c>
      <c r="M10" s="10"/>
      <c r="N10" s="10">
        <v>17</v>
      </c>
      <c r="O10" s="10">
        <v>20</v>
      </c>
      <c r="P10" s="3"/>
    </row>
    <row r="11" spans="1:16" ht="12.75">
      <c r="A11" s="60"/>
      <c r="B11" s="66"/>
      <c r="C11" s="68"/>
      <c r="D11" s="60"/>
      <c r="E11" s="60"/>
      <c r="F11" s="59"/>
      <c r="G11" s="60"/>
      <c r="H11" s="23" t="s">
        <v>53</v>
      </c>
      <c r="I11" s="10" t="s">
        <v>53</v>
      </c>
      <c r="J11" s="10"/>
      <c r="K11" s="10" t="s">
        <v>53</v>
      </c>
      <c r="L11" s="10" t="s">
        <v>53</v>
      </c>
      <c r="M11" s="10"/>
      <c r="N11" s="10" t="s">
        <v>53</v>
      </c>
      <c r="O11" s="10" t="s">
        <v>53</v>
      </c>
      <c r="P11" s="3"/>
    </row>
    <row r="12" spans="1:16" ht="12.75">
      <c r="A12" s="18">
        <v>1</v>
      </c>
      <c r="B12" s="18">
        <v>2</v>
      </c>
      <c r="C12" s="2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/>
      <c r="K12" s="18">
        <v>10</v>
      </c>
      <c r="L12" s="18">
        <v>11</v>
      </c>
      <c r="M12" s="18"/>
      <c r="N12" s="18">
        <v>12</v>
      </c>
      <c r="O12" s="18">
        <v>13</v>
      </c>
      <c r="P12" s="3"/>
    </row>
    <row r="13" spans="1:16" ht="25.5">
      <c r="A13" s="18" t="s">
        <v>0</v>
      </c>
      <c r="B13" s="58" t="s">
        <v>82</v>
      </c>
      <c r="C13" s="46" t="s">
        <v>143</v>
      </c>
      <c r="D13" s="18">
        <v>3078</v>
      </c>
      <c r="E13" s="18">
        <v>1026</v>
      </c>
      <c r="F13" s="18">
        <v>2052</v>
      </c>
      <c r="G13" s="18">
        <f>G14+G23+G28</f>
        <v>451</v>
      </c>
      <c r="H13" s="18">
        <f>H14+H23+H28+H33</f>
        <v>510</v>
      </c>
      <c r="I13" s="18">
        <f aca="true" t="shared" si="0" ref="I13:O13">I14+I23+I28+I33</f>
        <v>681</v>
      </c>
      <c r="J13" s="18">
        <f t="shared" si="0"/>
        <v>0</v>
      </c>
      <c r="K13" s="18">
        <f t="shared" si="0"/>
        <v>415</v>
      </c>
      <c r="L13" s="18">
        <f t="shared" si="0"/>
        <v>356</v>
      </c>
      <c r="M13" s="18">
        <f t="shared" si="0"/>
        <v>0</v>
      </c>
      <c r="N13" s="18">
        <f t="shared" si="0"/>
        <v>90</v>
      </c>
      <c r="O13" s="18">
        <f t="shared" si="0"/>
        <v>0</v>
      </c>
      <c r="P13" s="3"/>
    </row>
    <row r="14" spans="1:17" s="45" customFormat="1" ht="13.5" customHeight="1">
      <c r="A14" s="42" t="s">
        <v>83</v>
      </c>
      <c r="B14" s="43" t="s">
        <v>123</v>
      </c>
      <c r="C14" s="46" t="s">
        <v>139</v>
      </c>
      <c r="D14" s="42">
        <f>D15+D16+D17+D18+D19+D20+D21+D22</f>
        <v>1449</v>
      </c>
      <c r="E14" s="42">
        <f>E15+E16+E17+E18+E19+E20+E21+E22</f>
        <v>481</v>
      </c>
      <c r="F14" s="42">
        <f>F15+F16+F17+F18+F19+F20+F21+F22</f>
        <v>968</v>
      </c>
      <c r="G14" s="42">
        <f>G18+G21+G22</f>
        <v>340</v>
      </c>
      <c r="H14" s="42">
        <f>H15+H16+H17+H18+H19+H20+H21+H22</f>
        <v>221</v>
      </c>
      <c r="I14" s="42">
        <f aca="true" t="shared" si="1" ref="I14:O14">I15+I16+I17+I18+I19+I20+I21+I22</f>
        <v>330</v>
      </c>
      <c r="J14" s="42">
        <f t="shared" si="1"/>
        <v>0</v>
      </c>
      <c r="K14" s="42">
        <f t="shared" si="1"/>
        <v>195</v>
      </c>
      <c r="L14" s="42">
        <f t="shared" si="1"/>
        <v>179</v>
      </c>
      <c r="M14" s="42">
        <f t="shared" si="1"/>
        <v>0</v>
      </c>
      <c r="N14" s="42">
        <f t="shared" si="1"/>
        <v>43</v>
      </c>
      <c r="O14" s="42">
        <f t="shared" si="1"/>
        <v>0</v>
      </c>
      <c r="P14" s="42" t="e">
        <f>P15+P16+P18+P20+P21+P22+#REF!+#REF!+#REF!+#REF!+#REF!</f>
        <v>#REF!</v>
      </c>
      <c r="Q14" s="42" t="e">
        <f>Q15+Q16+Q18+Q20+Q21+Q22+#REF!+#REF!+#REF!+#REF!+#REF!</f>
        <v>#REF!</v>
      </c>
    </row>
    <row r="15" spans="1:18" ht="12.75">
      <c r="A15" s="12" t="s">
        <v>84</v>
      </c>
      <c r="B15" s="26" t="s">
        <v>112</v>
      </c>
      <c r="C15" s="17" t="s">
        <v>103</v>
      </c>
      <c r="D15" s="12">
        <f aca="true" t="shared" si="2" ref="D15:D22">E15+F15</f>
        <v>192</v>
      </c>
      <c r="E15" s="17">
        <v>58</v>
      </c>
      <c r="F15" s="12">
        <v>134</v>
      </c>
      <c r="G15" s="12"/>
      <c r="H15" s="2">
        <v>34</v>
      </c>
      <c r="I15" s="2">
        <v>46</v>
      </c>
      <c r="J15" s="51"/>
      <c r="K15" s="2">
        <v>32</v>
      </c>
      <c r="L15" s="2">
        <v>22</v>
      </c>
      <c r="M15" s="2"/>
      <c r="N15" s="2">
        <v>0</v>
      </c>
      <c r="O15" s="2">
        <v>0</v>
      </c>
      <c r="P15" s="25">
        <f aca="true" t="shared" si="3" ref="P15:P26">N15+O15</f>
        <v>0</v>
      </c>
      <c r="Q15">
        <f>J15+M15+P15</f>
        <v>0</v>
      </c>
      <c r="R15">
        <v>134</v>
      </c>
    </row>
    <row r="16" spans="1:18" ht="12.75">
      <c r="A16" s="12" t="s">
        <v>85</v>
      </c>
      <c r="B16" s="26" t="s">
        <v>7</v>
      </c>
      <c r="C16" s="17" t="s">
        <v>119</v>
      </c>
      <c r="D16" s="12">
        <f t="shared" si="2"/>
        <v>258</v>
      </c>
      <c r="E16" s="17">
        <v>87</v>
      </c>
      <c r="F16" s="12">
        <v>171</v>
      </c>
      <c r="G16" s="12"/>
      <c r="H16" s="17">
        <v>34</v>
      </c>
      <c r="I16" s="17">
        <v>46</v>
      </c>
      <c r="J16" s="47"/>
      <c r="K16" s="17">
        <v>32</v>
      </c>
      <c r="L16" s="17">
        <v>42</v>
      </c>
      <c r="M16" s="2"/>
      <c r="N16" s="2">
        <v>17</v>
      </c>
      <c r="O16" s="2">
        <v>0</v>
      </c>
      <c r="P16" s="25"/>
      <c r="R16">
        <f aca="true" t="shared" si="4" ref="R16:R22">SUM(H16:Q16)</f>
        <v>171</v>
      </c>
    </row>
    <row r="17" spans="1:18" ht="12.75">
      <c r="A17" s="12" t="s">
        <v>86</v>
      </c>
      <c r="B17" s="54" t="s">
        <v>122</v>
      </c>
      <c r="C17" s="17" t="s">
        <v>100</v>
      </c>
      <c r="D17" s="12">
        <v>59</v>
      </c>
      <c r="E17" s="17">
        <v>20</v>
      </c>
      <c r="F17" s="12">
        <v>39</v>
      </c>
      <c r="G17" s="12"/>
      <c r="H17" s="17">
        <v>0</v>
      </c>
      <c r="I17" s="17">
        <v>0</v>
      </c>
      <c r="J17" s="47"/>
      <c r="K17" s="17">
        <v>16</v>
      </c>
      <c r="L17" s="17">
        <v>23</v>
      </c>
      <c r="M17" s="2"/>
      <c r="N17" s="2">
        <v>0</v>
      </c>
      <c r="O17" s="2">
        <v>0</v>
      </c>
      <c r="P17" s="25"/>
      <c r="R17">
        <v>39</v>
      </c>
    </row>
    <row r="18" spans="1:18" ht="12.75">
      <c r="A18" s="52" t="s">
        <v>87</v>
      </c>
      <c r="B18" s="56" t="s">
        <v>8</v>
      </c>
      <c r="C18" s="53" t="s">
        <v>119</v>
      </c>
      <c r="D18" s="12">
        <f t="shared" si="2"/>
        <v>258</v>
      </c>
      <c r="E18" s="17">
        <v>87</v>
      </c>
      <c r="F18" s="12">
        <v>171</v>
      </c>
      <c r="G18" s="12">
        <v>171</v>
      </c>
      <c r="H18" s="2">
        <v>34</v>
      </c>
      <c r="I18" s="2">
        <v>46</v>
      </c>
      <c r="J18" s="51"/>
      <c r="K18" s="2">
        <v>32</v>
      </c>
      <c r="L18" s="2">
        <v>46</v>
      </c>
      <c r="M18" s="51"/>
      <c r="N18" s="2">
        <v>13</v>
      </c>
      <c r="O18" s="2">
        <v>0</v>
      </c>
      <c r="P18" s="25">
        <f t="shared" si="3"/>
        <v>13</v>
      </c>
      <c r="R18">
        <f>H18+I18+K18+L18+N18+O18</f>
        <v>171</v>
      </c>
    </row>
    <row r="19" spans="1:18" ht="12.75">
      <c r="A19" s="52" t="s">
        <v>88</v>
      </c>
      <c r="B19" s="56" t="s">
        <v>120</v>
      </c>
      <c r="C19" s="53" t="s">
        <v>102</v>
      </c>
      <c r="D19" s="12">
        <v>59</v>
      </c>
      <c r="E19" s="17">
        <v>20</v>
      </c>
      <c r="F19" s="12">
        <v>39</v>
      </c>
      <c r="G19" s="12"/>
      <c r="H19" s="2">
        <v>0</v>
      </c>
      <c r="I19" s="2">
        <v>39</v>
      </c>
      <c r="J19" s="51"/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5"/>
      <c r="R19" s="57">
        <v>39</v>
      </c>
    </row>
    <row r="20" spans="1:18" ht="12.75">
      <c r="A20" s="52" t="s">
        <v>89</v>
      </c>
      <c r="B20" s="26" t="s">
        <v>124</v>
      </c>
      <c r="C20" s="53" t="s">
        <v>117</v>
      </c>
      <c r="D20" s="12">
        <f t="shared" si="2"/>
        <v>257</v>
      </c>
      <c r="E20" s="17">
        <v>86</v>
      </c>
      <c r="F20" s="12">
        <v>171</v>
      </c>
      <c r="G20" s="12"/>
      <c r="H20" s="2">
        <v>34</v>
      </c>
      <c r="I20" s="2">
        <v>46</v>
      </c>
      <c r="J20" s="51"/>
      <c r="K20" s="2">
        <v>32</v>
      </c>
      <c r="L20" s="2">
        <v>46</v>
      </c>
      <c r="M20" s="51"/>
      <c r="N20" s="2">
        <v>13</v>
      </c>
      <c r="O20" s="2">
        <v>0</v>
      </c>
      <c r="P20" s="25"/>
      <c r="R20">
        <f t="shared" si="4"/>
        <v>171</v>
      </c>
    </row>
    <row r="21" spans="1:18" ht="12.75">
      <c r="A21" s="12" t="s">
        <v>92</v>
      </c>
      <c r="B21" s="55" t="s">
        <v>19</v>
      </c>
      <c r="C21" s="17" t="s">
        <v>101</v>
      </c>
      <c r="D21" s="12">
        <f t="shared" si="2"/>
        <v>257</v>
      </c>
      <c r="E21" s="17">
        <v>86</v>
      </c>
      <c r="F21" s="12">
        <v>171</v>
      </c>
      <c r="G21" s="12">
        <v>161</v>
      </c>
      <c r="H21" s="2">
        <v>51</v>
      </c>
      <c r="I21" s="2">
        <v>69</v>
      </c>
      <c r="J21" s="51"/>
      <c r="K21" s="2">
        <v>51</v>
      </c>
      <c r="L21" s="2">
        <v>0</v>
      </c>
      <c r="M21" s="2"/>
      <c r="N21" s="2">
        <v>0</v>
      </c>
      <c r="O21" s="2">
        <v>0</v>
      </c>
      <c r="P21" s="25">
        <f t="shared" si="3"/>
        <v>0</v>
      </c>
      <c r="R21">
        <f t="shared" si="4"/>
        <v>171</v>
      </c>
    </row>
    <row r="22" spans="1:18" ht="14.25" customHeight="1">
      <c r="A22" s="12" t="s">
        <v>94</v>
      </c>
      <c r="B22" s="26" t="s">
        <v>69</v>
      </c>
      <c r="C22" s="17" t="s">
        <v>102</v>
      </c>
      <c r="D22" s="12">
        <f t="shared" si="2"/>
        <v>109</v>
      </c>
      <c r="E22" s="17">
        <v>37</v>
      </c>
      <c r="F22" s="12">
        <v>72</v>
      </c>
      <c r="G22" s="12">
        <v>8</v>
      </c>
      <c r="H22" s="2">
        <v>34</v>
      </c>
      <c r="I22" s="2">
        <v>38</v>
      </c>
      <c r="J22" s="51"/>
      <c r="K22" s="2">
        <v>0</v>
      </c>
      <c r="L22" s="2">
        <v>0</v>
      </c>
      <c r="M22" s="2"/>
      <c r="N22" s="2">
        <v>0</v>
      </c>
      <c r="O22" s="2">
        <v>0</v>
      </c>
      <c r="P22" s="25">
        <f t="shared" si="3"/>
        <v>0</v>
      </c>
      <c r="R22">
        <f t="shared" si="4"/>
        <v>72</v>
      </c>
    </row>
    <row r="23" spans="1:17" ht="12.75">
      <c r="A23" s="42" t="s">
        <v>83</v>
      </c>
      <c r="B23" s="43" t="s">
        <v>125</v>
      </c>
      <c r="C23" s="46" t="s">
        <v>140</v>
      </c>
      <c r="D23" s="24">
        <f>D24+D25+D26</f>
        <v>913</v>
      </c>
      <c r="E23" s="24">
        <f aca="true" t="shared" si="5" ref="E23:Q23">E24+E25+E26</f>
        <v>285</v>
      </c>
      <c r="F23" s="24">
        <f t="shared" si="5"/>
        <v>628</v>
      </c>
      <c r="G23" s="24">
        <f t="shared" si="5"/>
        <v>99</v>
      </c>
      <c r="H23" s="24">
        <f t="shared" si="5"/>
        <v>170</v>
      </c>
      <c r="I23" s="24">
        <f t="shared" si="5"/>
        <v>218</v>
      </c>
      <c r="J23" s="24">
        <f t="shared" si="5"/>
        <v>0</v>
      </c>
      <c r="K23" s="24">
        <f t="shared" si="5"/>
        <v>106</v>
      </c>
      <c r="L23" s="24">
        <f t="shared" si="5"/>
        <v>134</v>
      </c>
      <c r="M23" s="24">
        <f t="shared" si="5"/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Q23" s="24">
        <f t="shared" si="5"/>
        <v>0</v>
      </c>
    </row>
    <row r="24" spans="1:18" ht="13.5" thickBot="1">
      <c r="A24" s="27" t="s">
        <v>90</v>
      </c>
      <c r="B24" s="28" t="s">
        <v>9</v>
      </c>
      <c r="C24" s="17" t="s">
        <v>103</v>
      </c>
      <c r="D24" s="12">
        <f>E24+F24</f>
        <v>428</v>
      </c>
      <c r="E24" s="17">
        <v>142</v>
      </c>
      <c r="F24" s="27">
        <v>286</v>
      </c>
      <c r="G24" s="27">
        <v>4</v>
      </c>
      <c r="H24" s="2">
        <v>68</v>
      </c>
      <c r="I24" s="2">
        <v>92</v>
      </c>
      <c r="J24" s="51"/>
      <c r="K24" s="2">
        <v>58</v>
      </c>
      <c r="L24" s="2">
        <v>68</v>
      </c>
      <c r="M24" s="51"/>
      <c r="N24" s="2">
        <v>0</v>
      </c>
      <c r="O24" s="2">
        <v>0</v>
      </c>
      <c r="P24" s="25">
        <f t="shared" si="3"/>
        <v>0</v>
      </c>
      <c r="R24">
        <f>SUM(H24:Q24)</f>
        <v>286</v>
      </c>
    </row>
    <row r="25" spans="1:18" ht="13.5" thickBot="1">
      <c r="A25" s="27" t="s">
        <v>91</v>
      </c>
      <c r="B25" s="28" t="s">
        <v>93</v>
      </c>
      <c r="C25" s="17" t="s">
        <v>104</v>
      </c>
      <c r="D25" s="12">
        <f>E25+F25</f>
        <v>161</v>
      </c>
      <c r="E25" s="17">
        <v>53</v>
      </c>
      <c r="F25" s="27">
        <v>108</v>
      </c>
      <c r="G25" s="27">
        <v>70</v>
      </c>
      <c r="H25" s="27">
        <v>51</v>
      </c>
      <c r="I25" s="27">
        <v>57</v>
      </c>
      <c r="J25" s="27"/>
      <c r="K25" s="27">
        <v>0</v>
      </c>
      <c r="L25" s="27">
        <v>0</v>
      </c>
      <c r="M25" s="27"/>
      <c r="N25" s="27">
        <v>0</v>
      </c>
      <c r="O25" s="27">
        <v>0</v>
      </c>
      <c r="P25" s="12">
        <v>0</v>
      </c>
      <c r="Q25" s="19">
        <v>0</v>
      </c>
      <c r="R25">
        <f>SUM(H25:Q25)</f>
        <v>108</v>
      </c>
    </row>
    <row r="26" spans="1:18" ht="12.75">
      <c r="A26" s="27" t="s">
        <v>146</v>
      </c>
      <c r="B26" s="28" t="s">
        <v>10</v>
      </c>
      <c r="C26" s="17" t="s">
        <v>103</v>
      </c>
      <c r="D26" s="12">
        <f>E26+F26</f>
        <v>324</v>
      </c>
      <c r="E26" s="17">
        <v>90</v>
      </c>
      <c r="F26" s="27">
        <v>234</v>
      </c>
      <c r="G26" s="27">
        <v>25</v>
      </c>
      <c r="H26" s="27">
        <v>51</v>
      </c>
      <c r="I26" s="27">
        <v>69</v>
      </c>
      <c r="J26" s="27"/>
      <c r="K26" s="27">
        <v>48</v>
      </c>
      <c r="L26" s="27">
        <v>66</v>
      </c>
      <c r="M26" s="27"/>
      <c r="N26" s="27">
        <v>0</v>
      </c>
      <c r="O26" s="27">
        <v>0</v>
      </c>
      <c r="P26" s="25">
        <f t="shared" si="3"/>
        <v>0</v>
      </c>
      <c r="R26">
        <f>SUM(H26:Q26)</f>
        <v>234</v>
      </c>
    </row>
    <row r="27" spans="1:16" ht="12.75">
      <c r="A27" s="27"/>
      <c r="B27" s="28" t="s">
        <v>126</v>
      </c>
      <c r="C27" s="17"/>
      <c r="D27" s="12"/>
      <c r="E27" s="1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45" customFormat="1" ht="12.75">
      <c r="A28" s="42" t="s">
        <v>83</v>
      </c>
      <c r="B28" s="43" t="s">
        <v>95</v>
      </c>
      <c r="C28" s="46" t="s">
        <v>141</v>
      </c>
      <c r="D28" s="24">
        <f>D29+D30+D31</f>
        <v>252</v>
      </c>
      <c r="E28" s="24">
        <f>E29+E30+E31</f>
        <v>66</v>
      </c>
      <c r="F28" s="24">
        <f>F29+F30+F31</f>
        <v>186</v>
      </c>
      <c r="G28" s="24">
        <f>G29+G30+G31</f>
        <v>12</v>
      </c>
      <c r="H28" s="24">
        <f>H29+H30+H31+H32</f>
        <v>68</v>
      </c>
      <c r="I28" s="24">
        <f aca="true" t="shared" si="6" ref="I28:O28">I29+I30+I31+I32</f>
        <v>84</v>
      </c>
      <c r="J28" s="24">
        <f t="shared" si="6"/>
        <v>0</v>
      </c>
      <c r="K28" s="24">
        <f t="shared" si="6"/>
        <v>34</v>
      </c>
      <c r="L28" s="24">
        <f t="shared" si="6"/>
        <v>0</v>
      </c>
      <c r="M28" s="24">
        <f t="shared" si="6"/>
        <v>0</v>
      </c>
      <c r="N28" s="24">
        <f t="shared" si="6"/>
        <v>36</v>
      </c>
      <c r="O28" s="24">
        <f t="shared" si="6"/>
        <v>0</v>
      </c>
      <c r="P28" s="25"/>
    </row>
    <row r="29" spans="1:18" ht="12.75">
      <c r="A29" s="27" t="s">
        <v>96</v>
      </c>
      <c r="B29" s="28" t="s">
        <v>11</v>
      </c>
      <c r="C29" s="17" t="s">
        <v>102</v>
      </c>
      <c r="D29" s="12">
        <f>E29+F29</f>
        <v>66</v>
      </c>
      <c r="E29" s="17">
        <v>30</v>
      </c>
      <c r="F29" s="27">
        <v>36</v>
      </c>
      <c r="G29" s="27"/>
      <c r="H29" s="2">
        <v>17</v>
      </c>
      <c r="I29" s="2">
        <v>19</v>
      </c>
      <c r="J29" s="51"/>
      <c r="K29" s="2">
        <v>0</v>
      </c>
      <c r="L29" s="2">
        <v>0</v>
      </c>
      <c r="M29" s="51"/>
      <c r="N29" s="2">
        <v>0</v>
      </c>
      <c r="O29" s="2">
        <v>0</v>
      </c>
      <c r="P29" s="25"/>
      <c r="R29">
        <f>SUM(H29:Q29)</f>
        <v>36</v>
      </c>
    </row>
    <row r="30" spans="1:18" ht="12.75">
      <c r="A30" s="27" t="s">
        <v>97</v>
      </c>
      <c r="B30" s="28" t="s">
        <v>121</v>
      </c>
      <c r="C30" s="17" t="s">
        <v>102</v>
      </c>
      <c r="D30" s="12">
        <f>E30+F30</f>
        <v>54</v>
      </c>
      <c r="E30" s="17">
        <v>18</v>
      </c>
      <c r="F30" s="27">
        <v>36</v>
      </c>
      <c r="G30" s="27">
        <v>7</v>
      </c>
      <c r="H30" s="2">
        <v>17</v>
      </c>
      <c r="I30" s="2">
        <v>19</v>
      </c>
      <c r="J30" s="51"/>
      <c r="K30" s="2">
        <v>0</v>
      </c>
      <c r="L30" s="2">
        <v>0</v>
      </c>
      <c r="M30" s="51"/>
      <c r="N30" s="2">
        <v>0</v>
      </c>
      <c r="O30" s="2">
        <v>0</v>
      </c>
      <c r="P30" s="25"/>
      <c r="R30">
        <f>SUM(H30:Q30)</f>
        <v>36</v>
      </c>
    </row>
    <row r="31" spans="1:18" ht="12.75">
      <c r="A31" s="27" t="s">
        <v>98</v>
      </c>
      <c r="B31" s="28" t="s">
        <v>127</v>
      </c>
      <c r="C31" s="17" t="s">
        <v>105</v>
      </c>
      <c r="D31" s="12">
        <f>E31+F31</f>
        <v>132</v>
      </c>
      <c r="E31" s="17">
        <v>18</v>
      </c>
      <c r="F31" s="27">
        <v>114</v>
      </c>
      <c r="G31" s="27">
        <v>5</v>
      </c>
      <c r="H31" s="27">
        <v>34</v>
      </c>
      <c r="I31" s="27">
        <v>46</v>
      </c>
      <c r="J31" s="27"/>
      <c r="K31" s="27">
        <v>34</v>
      </c>
      <c r="L31" s="27">
        <v>0</v>
      </c>
      <c r="M31" s="27"/>
      <c r="N31" s="27">
        <v>0</v>
      </c>
      <c r="O31" s="27">
        <v>0</v>
      </c>
      <c r="P31" s="25"/>
      <c r="R31">
        <f>SUM(H31:Q31)</f>
        <v>114</v>
      </c>
    </row>
    <row r="32" spans="1:18" ht="25.5">
      <c r="A32" s="4" t="s">
        <v>128</v>
      </c>
      <c r="B32" s="4" t="s">
        <v>129</v>
      </c>
      <c r="C32" s="53" t="s">
        <v>119</v>
      </c>
      <c r="D32" s="12">
        <v>54</v>
      </c>
      <c r="E32" s="17">
        <v>18</v>
      </c>
      <c r="F32" s="27">
        <v>36</v>
      </c>
      <c r="G32" s="27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51"/>
      <c r="N32" s="2">
        <v>36</v>
      </c>
      <c r="O32" s="2">
        <v>0</v>
      </c>
      <c r="P32" s="25"/>
      <c r="R32">
        <v>36</v>
      </c>
    </row>
    <row r="33" spans="1:16" ht="12.75">
      <c r="A33" s="4"/>
      <c r="B33" s="15" t="s">
        <v>138</v>
      </c>
      <c r="C33" s="46" t="s">
        <v>142</v>
      </c>
      <c r="D33" s="24">
        <f>D34+D35+D36+D37</f>
        <v>351</v>
      </c>
      <c r="E33" s="47">
        <f>E34+E35+E36+E37</f>
        <v>117</v>
      </c>
      <c r="F33" s="42">
        <f>F34+F35+F36+F37</f>
        <v>234</v>
      </c>
      <c r="G33" s="42">
        <f>G34+G36</f>
        <v>53</v>
      </c>
      <c r="H33" s="18">
        <f>H34+H35+H36+H37</f>
        <v>51</v>
      </c>
      <c r="I33" s="18">
        <f aca="true" t="shared" si="7" ref="I33:O33">I34+I35+I36+I37</f>
        <v>49</v>
      </c>
      <c r="J33" s="18">
        <f t="shared" si="7"/>
        <v>0</v>
      </c>
      <c r="K33" s="18">
        <f t="shared" si="7"/>
        <v>80</v>
      </c>
      <c r="L33" s="18">
        <f t="shared" si="7"/>
        <v>43</v>
      </c>
      <c r="M33" s="18">
        <f t="shared" si="7"/>
        <v>0</v>
      </c>
      <c r="N33" s="18">
        <f t="shared" si="7"/>
        <v>11</v>
      </c>
      <c r="O33" s="18">
        <f t="shared" si="7"/>
        <v>0</v>
      </c>
      <c r="P33" s="25"/>
    </row>
    <row r="34" spans="1:16" ht="25.5">
      <c r="A34" s="4" t="s">
        <v>130</v>
      </c>
      <c r="B34" s="4" t="s">
        <v>131</v>
      </c>
      <c r="C34" s="17" t="s">
        <v>103</v>
      </c>
      <c r="D34" s="12">
        <v>72</v>
      </c>
      <c r="E34" s="17">
        <v>24</v>
      </c>
      <c r="F34" s="27">
        <v>48</v>
      </c>
      <c r="G34" s="27">
        <v>24</v>
      </c>
      <c r="H34" s="2">
        <v>0</v>
      </c>
      <c r="I34" s="2">
        <v>0</v>
      </c>
      <c r="J34" s="51"/>
      <c r="K34" s="2">
        <v>48</v>
      </c>
      <c r="L34" s="2">
        <v>0</v>
      </c>
      <c r="M34" s="51"/>
      <c r="N34" s="2">
        <v>0</v>
      </c>
      <c r="O34" s="2">
        <v>0</v>
      </c>
      <c r="P34" s="25"/>
    </row>
    <row r="35" spans="1:16" ht="12.75">
      <c r="A35" s="4" t="s">
        <v>132</v>
      </c>
      <c r="B35" s="4" t="s">
        <v>133</v>
      </c>
      <c r="C35" s="17" t="s">
        <v>100</v>
      </c>
      <c r="D35" s="12">
        <v>54</v>
      </c>
      <c r="E35" s="17">
        <v>18</v>
      </c>
      <c r="F35" s="27">
        <v>36</v>
      </c>
      <c r="G35" s="27"/>
      <c r="H35" s="2">
        <v>0</v>
      </c>
      <c r="I35" s="2">
        <v>0</v>
      </c>
      <c r="J35" s="51"/>
      <c r="K35" s="2">
        <v>16</v>
      </c>
      <c r="L35" s="2">
        <v>20</v>
      </c>
      <c r="M35" s="51"/>
      <c r="N35" s="2">
        <v>0</v>
      </c>
      <c r="O35" s="2">
        <v>0</v>
      </c>
      <c r="P35" s="25"/>
    </row>
    <row r="36" spans="1:16" ht="12.75">
      <c r="A36" s="4" t="s">
        <v>134</v>
      </c>
      <c r="B36" s="4" t="s">
        <v>135</v>
      </c>
      <c r="C36" s="17" t="s">
        <v>104</v>
      </c>
      <c r="D36" s="12">
        <v>90</v>
      </c>
      <c r="E36" s="17">
        <v>30</v>
      </c>
      <c r="F36" s="27">
        <v>60</v>
      </c>
      <c r="G36" s="27">
        <v>29</v>
      </c>
      <c r="H36" s="2">
        <v>34</v>
      </c>
      <c r="I36" s="2">
        <v>26</v>
      </c>
      <c r="J36" s="51"/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5"/>
    </row>
    <row r="37" spans="1:16" ht="25.5">
      <c r="A37" s="4" t="s">
        <v>136</v>
      </c>
      <c r="B37" s="4" t="s">
        <v>137</v>
      </c>
      <c r="C37" s="53" t="s">
        <v>119</v>
      </c>
      <c r="D37" s="12">
        <v>135</v>
      </c>
      <c r="E37" s="17">
        <v>45</v>
      </c>
      <c r="F37" s="27">
        <v>90</v>
      </c>
      <c r="G37" s="27"/>
      <c r="H37" s="2">
        <v>17</v>
      </c>
      <c r="I37" s="2">
        <v>23</v>
      </c>
      <c r="J37" s="51"/>
      <c r="K37" s="2">
        <v>16</v>
      </c>
      <c r="L37" s="2">
        <v>23</v>
      </c>
      <c r="M37" s="51"/>
      <c r="N37" s="2">
        <v>11</v>
      </c>
      <c r="O37" s="2">
        <v>0</v>
      </c>
      <c r="P37" s="25"/>
    </row>
    <row r="38" spans="1:17" ht="12.75">
      <c r="A38" s="29" t="s">
        <v>34</v>
      </c>
      <c r="B38" s="29" t="s">
        <v>54</v>
      </c>
      <c r="C38" s="30" t="s">
        <v>81</v>
      </c>
      <c r="D38" s="31">
        <f>D39+D40+D41+D42+D43</f>
        <v>337</v>
      </c>
      <c r="E38" s="31">
        <f>E39+E40+E41+E42+E43</f>
        <v>112</v>
      </c>
      <c r="F38" s="31">
        <f>F39+F40+F41+F42+F43</f>
        <v>225</v>
      </c>
      <c r="G38" s="31">
        <f>G39+G40+G41+G42+G43</f>
        <v>112</v>
      </c>
      <c r="H38" s="31">
        <f>H39+H40+H41+H42+H43</f>
        <v>102</v>
      </c>
      <c r="I38" s="31">
        <f aca="true" t="shared" si="8" ref="I38:O38">I39+I40+I41+I42+I43</f>
        <v>50</v>
      </c>
      <c r="J38" s="31">
        <f t="shared" si="8"/>
        <v>152</v>
      </c>
      <c r="K38" s="31">
        <f t="shared" si="8"/>
        <v>0</v>
      </c>
      <c r="L38" s="31">
        <f t="shared" si="8"/>
        <v>32</v>
      </c>
      <c r="M38" s="31">
        <f t="shared" si="8"/>
        <v>32</v>
      </c>
      <c r="N38" s="31">
        <f t="shared" si="8"/>
        <v>41</v>
      </c>
      <c r="O38" s="31">
        <f t="shared" si="8"/>
        <v>0</v>
      </c>
      <c r="P38" s="32">
        <f>N38+O38</f>
        <v>41</v>
      </c>
      <c r="Q38">
        <f>J38+M38+P38</f>
        <v>225</v>
      </c>
    </row>
    <row r="39" spans="1:18" ht="12.75">
      <c r="A39" s="4" t="s">
        <v>16</v>
      </c>
      <c r="B39" s="5" t="s">
        <v>24</v>
      </c>
      <c r="C39" s="2" t="s">
        <v>106</v>
      </c>
      <c r="D39" s="17">
        <f>E39+F39</f>
        <v>61</v>
      </c>
      <c r="E39" s="4">
        <v>20</v>
      </c>
      <c r="F39" s="2">
        <v>41</v>
      </c>
      <c r="G39" s="2">
        <v>20</v>
      </c>
      <c r="H39" s="4">
        <v>0</v>
      </c>
      <c r="I39" s="4">
        <v>0</v>
      </c>
      <c r="J39" s="2">
        <f>H39+I39</f>
        <v>0</v>
      </c>
      <c r="K39" s="4">
        <v>0</v>
      </c>
      <c r="L39" s="4">
        <v>0</v>
      </c>
      <c r="M39" s="4">
        <v>0</v>
      </c>
      <c r="N39" s="4">
        <v>41</v>
      </c>
      <c r="O39" s="4">
        <v>0</v>
      </c>
      <c r="P39" s="4">
        <v>0</v>
      </c>
      <c r="Q39" s="20">
        <v>0</v>
      </c>
      <c r="R39" s="48">
        <f>SUM(H39:Q39)</f>
        <v>41</v>
      </c>
    </row>
    <row r="40" spans="1:18" ht="25.5">
      <c r="A40" s="4" t="s">
        <v>20</v>
      </c>
      <c r="B40" s="7" t="s">
        <v>25</v>
      </c>
      <c r="C40" s="2" t="s">
        <v>102</v>
      </c>
      <c r="D40" s="17">
        <f>E40+F40</f>
        <v>105</v>
      </c>
      <c r="E40" s="4">
        <v>35</v>
      </c>
      <c r="F40" s="2">
        <f>J40+M40+P40</f>
        <v>70</v>
      </c>
      <c r="G40" s="2">
        <v>35</v>
      </c>
      <c r="H40" s="2">
        <v>36</v>
      </c>
      <c r="I40" s="2">
        <v>34</v>
      </c>
      <c r="J40" s="2">
        <f>H40+I40</f>
        <v>70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32">
        <f>N40+O40</f>
        <v>0</v>
      </c>
      <c r="R40" s="48">
        <f>H40+I40+K40+L40+N40+O40</f>
        <v>70</v>
      </c>
    </row>
    <row r="41" spans="1:18" ht="25.5">
      <c r="A41" s="4" t="s">
        <v>21</v>
      </c>
      <c r="B41" s="7" t="s">
        <v>26</v>
      </c>
      <c r="C41" s="2" t="s">
        <v>102</v>
      </c>
      <c r="D41" s="17">
        <f>E41+F41</f>
        <v>69</v>
      </c>
      <c r="E41" s="4">
        <v>23</v>
      </c>
      <c r="F41" s="2">
        <v>46</v>
      </c>
      <c r="G41" s="2">
        <v>23</v>
      </c>
      <c r="H41" s="2">
        <v>30</v>
      </c>
      <c r="I41" s="2">
        <v>16</v>
      </c>
      <c r="J41" s="2">
        <f>H41+I41</f>
        <v>46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2">
        <f>N41+O41</f>
        <v>0</v>
      </c>
      <c r="R41" s="48">
        <f>H41+I41+K41+L41+N41+O41</f>
        <v>46</v>
      </c>
    </row>
    <row r="42" spans="1:18" ht="12.75">
      <c r="A42" s="4" t="s">
        <v>33</v>
      </c>
      <c r="B42" s="7" t="s">
        <v>12</v>
      </c>
      <c r="C42" s="2" t="s">
        <v>78</v>
      </c>
      <c r="D42" s="17">
        <v>54</v>
      </c>
      <c r="E42" s="4">
        <v>18</v>
      </c>
      <c r="F42" s="2">
        <v>36</v>
      </c>
      <c r="G42" s="2">
        <v>18</v>
      </c>
      <c r="H42" s="2">
        <v>36</v>
      </c>
      <c r="I42" s="2">
        <v>0</v>
      </c>
      <c r="J42" s="2">
        <f>H42+I42</f>
        <v>36</v>
      </c>
      <c r="K42" s="2">
        <v>0</v>
      </c>
      <c r="L42" s="2">
        <v>0</v>
      </c>
      <c r="M42" s="2">
        <f>K42+L42</f>
        <v>0</v>
      </c>
      <c r="N42" s="2">
        <v>0</v>
      </c>
      <c r="O42" s="2">
        <v>0</v>
      </c>
      <c r="P42" s="32">
        <f>N42+O42</f>
        <v>0</v>
      </c>
      <c r="R42" s="48">
        <f>H42+I42+K42+L42+N42+O42</f>
        <v>36</v>
      </c>
    </row>
    <row r="43" spans="1:18" ht="12" customHeight="1">
      <c r="A43" s="4" t="s">
        <v>73</v>
      </c>
      <c r="B43" s="7" t="s">
        <v>13</v>
      </c>
      <c r="C43" s="2" t="s">
        <v>79</v>
      </c>
      <c r="D43" s="17">
        <f>E43+F43</f>
        <v>48</v>
      </c>
      <c r="E43" s="4">
        <f>F43/2</f>
        <v>16</v>
      </c>
      <c r="F43" s="2">
        <v>32</v>
      </c>
      <c r="G43" s="2">
        <v>16</v>
      </c>
      <c r="H43" s="2">
        <v>0</v>
      </c>
      <c r="I43" s="2">
        <v>0</v>
      </c>
      <c r="J43" s="2">
        <f>H43+I43</f>
        <v>0</v>
      </c>
      <c r="K43" s="2">
        <v>0</v>
      </c>
      <c r="L43" s="2">
        <v>32</v>
      </c>
      <c r="M43" s="2">
        <f>K43+L43</f>
        <v>32</v>
      </c>
      <c r="N43" s="2">
        <v>0</v>
      </c>
      <c r="O43" s="2">
        <v>0</v>
      </c>
      <c r="P43" s="32">
        <f>N43+O43</f>
        <v>0</v>
      </c>
      <c r="R43" s="48">
        <f>H43+I43+K43+L43+N43+O43</f>
        <v>32</v>
      </c>
    </row>
    <row r="44" spans="1:17" ht="13.5" thickBot="1">
      <c r="A44" s="29" t="s">
        <v>2</v>
      </c>
      <c r="B44" s="29" t="s">
        <v>3</v>
      </c>
      <c r="C44" s="33" t="s">
        <v>115</v>
      </c>
      <c r="D44" s="31">
        <f>D45+D55</f>
        <v>2166</v>
      </c>
      <c r="E44" s="31">
        <f aca="true" t="shared" si="9" ref="E44:O44">E45+E55</f>
        <v>267</v>
      </c>
      <c r="F44" s="31">
        <f t="shared" si="9"/>
        <v>1899</v>
      </c>
      <c r="G44" s="31">
        <f t="shared" si="9"/>
        <v>267</v>
      </c>
      <c r="H44" s="31">
        <f t="shared" si="9"/>
        <v>0</v>
      </c>
      <c r="I44" s="31">
        <f t="shared" si="9"/>
        <v>97</v>
      </c>
      <c r="J44" s="31">
        <f t="shared" si="9"/>
        <v>0</v>
      </c>
      <c r="K44" s="31">
        <f t="shared" si="9"/>
        <v>161</v>
      </c>
      <c r="L44" s="31">
        <f t="shared" si="9"/>
        <v>440</v>
      </c>
      <c r="M44" s="31">
        <f t="shared" si="9"/>
        <v>0</v>
      </c>
      <c r="N44" s="31">
        <f t="shared" si="9"/>
        <v>481</v>
      </c>
      <c r="O44" s="31">
        <f t="shared" si="9"/>
        <v>720</v>
      </c>
      <c r="P44" s="32">
        <f>P45+P55</f>
        <v>820</v>
      </c>
      <c r="Q44" s="8">
        <f>Q45+Q55</f>
        <v>820</v>
      </c>
    </row>
    <row r="45" spans="1:17" ht="13.5" thickBot="1">
      <c r="A45" s="29" t="s">
        <v>55</v>
      </c>
      <c r="B45" s="29" t="s">
        <v>4</v>
      </c>
      <c r="C45" s="33" t="s">
        <v>115</v>
      </c>
      <c r="D45" s="31">
        <f>D46+D51</f>
        <v>2086</v>
      </c>
      <c r="E45" s="31">
        <f aca="true" t="shared" si="10" ref="E45:O45">E46+E51</f>
        <v>227</v>
      </c>
      <c r="F45" s="31">
        <f t="shared" si="10"/>
        <v>1859</v>
      </c>
      <c r="G45" s="31">
        <f t="shared" si="10"/>
        <v>227</v>
      </c>
      <c r="H45" s="31">
        <f t="shared" si="10"/>
        <v>0</v>
      </c>
      <c r="I45" s="31">
        <f t="shared" si="10"/>
        <v>97</v>
      </c>
      <c r="J45" s="31">
        <f t="shared" si="10"/>
        <v>0</v>
      </c>
      <c r="K45" s="31">
        <f t="shared" si="10"/>
        <v>161</v>
      </c>
      <c r="L45" s="31">
        <f t="shared" si="10"/>
        <v>414</v>
      </c>
      <c r="M45" s="31">
        <f t="shared" si="10"/>
        <v>0</v>
      </c>
      <c r="N45" s="31">
        <f t="shared" si="10"/>
        <v>467</v>
      </c>
      <c r="O45" s="31">
        <f t="shared" si="10"/>
        <v>720</v>
      </c>
      <c r="P45" s="34">
        <f>P46+P51</f>
        <v>806</v>
      </c>
      <c r="Q45" s="9">
        <f>Q46+Q51</f>
        <v>806</v>
      </c>
    </row>
    <row r="46" spans="1:17" s="45" customFormat="1" ht="38.25">
      <c r="A46" s="29" t="s">
        <v>56</v>
      </c>
      <c r="B46" s="35" t="s">
        <v>27</v>
      </c>
      <c r="C46" s="33" t="s">
        <v>114</v>
      </c>
      <c r="D46" s="29">
        <f>D47+D48+D49+D50</f>
        <v>1879</v>
      </c>
      <c r="E46" s="29">
        <f aca="true" t="shared" si="11" ref="E46:O46">E47+E48+E49+E50</f>
        <v>182</v>
      </c>
      <c r="F46" s="29">
        <f t="shared" si="11"/>
        <v>1697</v>
      </c>
      <c r="G46" s="29">
        <f t="shared" si="11"/>
        <v>182</v>
      </c>
      <c r="H46" s="29">
        <f t="shared" si="11"/>
        <v>0</v>
      </c>
      <c r="I46" s="29">
        <f t="shared" si="11"/>
        <v>97</v>
      </c>
      <c r="J46" s="29">
        <f t="shared" si="11"/>
        <v>0</v>
      </c>
      <c r="K46" s="29">
        <f t="shared" si="11"/>
        <v>161</v>
      </c>
      <c r="L46" s="29">
        <f t="shared" si="11"/>
        <v>414</v>
      </c>
      <c r="M46" s="29">
        <f t="shared" si="11"/>
        <v>0</v>
      </c>
      <c r="N46" s="29">
        <f t="shared" si="11"/>
        <v>446</v>
      </c>
      <c r="O46" s="29">
        <f t="shared" si="11"/>
        <v>579</v>
      </c>
      <c r="P46" s="29">
        <f>P47+P48+P49+P50</f>
        <v>644</v>
      </c>
      <c r="Q46" s="29">
        <f>Q47+Q48+Q49+Q50</f>
        <v>644</v>
      </c>
    </row>
    <row r="47" spans="1:18" ht="27.75" customHeight="1" thickBot="1">
      <c r="A47" s="4" t="s">
        <v>14</v>
      </c>
      <c r="B47" s="1" t="s">
        <v>28</v>
      </c>
      <c r="C47" s="12" t="s">
        <v>118</v>
      </c>
      <c r="D47" s="4">
        <f>E47+F47</f>
        <v>160</v>
      </c>
      <c r="E47" s="4">
        <v>53</v>
      </c>
      <c r="F47" s="4">
        <v>107</v>
      </c>
      <c r="G47" s="2">
        <v>53</v>
      </c>
      <c r="H47" s="4">
        <v>0</v>
      </c>
      <c r="I47" s="4">
        <v>0</v>
      </c>
      <c r="J47" s="2">
        <f>H47+I47</f>
        <v>0</v>
      </c>
      <c r="K47" s="4">
        <v>23</v>
      </c>
      <c r="L47" s="4">
        <v>27</v>
      </c>
      <c r="M47" s="4">
        <v>0</v>
      </c>
      <c r="N47" s="4">
        <v>21</v>
      </c>
      <c r="O47" s="4">
        <v>36</v>
      </c>
      <c r="P47" s="4">
        <v>0</v>
      </c>
      <c r="Q47" s="4">
        <v>0</v>
      </c>
      <c r="R47" s="50">
        <f>H47+I47+K47+L47+N47+O47</f>
        <v>107</v>
      </c>
    </row>
    <row r="48" spans="1:18" ht="38.25">
      <c r="A48" s="4" t="s">
        <v>29</v>
      </c>
      <c r="B48" s="1" t="s">
        <v>27</v>
      </c>
      <c r="C48" s="2" t="s">
        <v>107</v>
      </c>
      <c r="D48" s="4">
        <f>F48+E48</f>
        <v>387</v>
      </c>
      <c r="E48" s="4">
        <v>129</v>
      </c>
      <c r="F48" s="4">
        <v>258</v>
      </c>
      <c r="G48" s="2">
        <v>129</v>
      </c>
      <c r="H48" s="4">
        <v>0</v>
      </c>
      <c r="I48" s="4">
        <v>25</v>
      </c>
      <c r="J48" s="4">
        <v>0</v>
      </c>
      <c r="K48" s="4">
        <v>66</v>
      </c>
      <c r="L48" s="4">
        <v>63</v>
      </c>
      <c r="M48" s="4">
        <v>0</v>
      </c>
      <c r="N48" s="4">
        <v>53</v>
      </c>
      <c r="O48" s="4">
        <v>51</v>
      </c>
      <c r="P48" s="3">
        <f>N48+O48</f>
        <v>104</v>
      </c>
      <c r="Q48" s="13">
        <f aca="true" t="shared" si="12" ref="Q48:Q55">J48+M48+P48</f>
        <v>104</v>
      </c>
      <c r="R48" s="50">
        <f>H48+I48+K48+L48+N48+O48</f>
        <v>258</v>
      </c>
    </row>
    <row r="49" spans="1:18" ht="13.5" thickBot="1">
      <c r="A49" s="4" t="s">
        <v>57</v>
      </c>
      <c r="B49" s="36" t="s">
        <v>17</v>
      </c>
      <c r="C49" s="12" t="s">
        <v>108</v>
      </c>
      <c r="D49" s="10">
        <v>720</v>
      </c>
      <c r="E49" s="2"/>
      <c r="F49" s="4">
        <v>720</v>
      </c>
      <c r="G49" s="2"/>
      <c r="H49" s="2">
        <v>0</v>
      </c>
      <c r="I49" s="2">
        <v>72</v>
      </c>
      <c r="J49" s="2">
        <v>0</v>
      </c>
      <c r="K49" s="2">
        <v>72</v>
      </c>
      <c r="L49" s="2">
        <v>252</v>
      </c>
      <c r="M49" s="2">
        <v>0</v>
      </c>
      <c r="N49" s="2">
        <v>204</v>
      </c>
      <c r="O49" s="2">
        <v>120</v>
      </c>
      <c r="P49" s="2">
        <v>0</v>
      </c>
      <c r="Q49" s="2">
        <v>0</v>
      </c>
      <c r="R49" s="50">
        <f>H49+I49+K49+L49+N49+O49</f>
        <v>720</v>
      </c>
    </row>
    <row r="50" spans="1:18" ht="12.75">
      <c r="A50" s="4" t="s">
        <v>58</v>
      </c>
      <c r="B50" s="4" t="s">
        <v>18</v>
      </c>
      <c r="C50" s="14" t="s">
        <v>113</v>
      </c>
      <c r="D50" s="10">
        <v>612</v>
      </c>
      <c r="E50" s="2"/>
      <c r="F50" s="2">
        <v>612</v>
      </c>
      <c r="G50" s="2"/>
      <c r="H50" s="2">
        <v>0</v>
      </c>
      <c r="I50" s="2">
        <v>0</v>
      </c>
      <c r="J50" s="2">
        <v>0</v>
      </c>
      <c r="K50" s="2">
        <v>0</v>
      </c>
      <c r="L50" s="2">
        <v>72</v>
      </c>
      <c r="M50" s="2">
        <v>0</v>
      </c>
      <c r="N50" s="2">
        <v>168</v>
      </c>
      <c r="O50" s="2">
        <v>372</v>
      </c>
      <c r="P50" s="3">
        <f aca="true" t="shared" si="13" ref="P50:P55">N50+O50</f>
        <v>540</v>
      </c>
      <c r="Q50" s="13">
        <f t="shared" si="12"/>
        <v>540</v>
      </c>
      <c r="R50" s="50">
        <f>H50+I50+K50+L50+N50+O50</f>
        <v>612</v>
      </c>
    </row>
    <row r="51" spans="1:17" ht="15" customHeight="1" thickBot="1">
      <c r="A51" s="29" t="s">
        <v>15</v>
      </c>
      <c r="B51" s="35" t="s">
        <v>30</v>
      </c>
      <c r="C51" s="33" t="s">
        <v>116</v>
      </c>
      <c r="D51" s="44">
        <f>D52+D53</f>
        <v>207</v>
      </c>
      <c r="E51" s="44">
        <f aca="true" t="shared" si="14" ref="E51:O51">E52+E53</f>
        <v>45</v>
      </c>
      <c r="F51" s="44">
        <f t="shared" si="14"/>
        <v>162</v>
      </c>
      <c r="G51" s="44">
        <f t="shared" si="14"/>
        <v>45</v>
      </c>
      <c r="H51" s="44">
        <f t="shared" si="14"/>
        <v>0</v>
      </c>
      <c r="I51" s="44">
        <f t="shared" si="14"/>
        <v>0</v>
      </c>
      <c r="J51" s="44">
        <f t="shared" si="14"/>
        <v>0</v>
      </c>
      <c r="K51" s="44">
        <f t="shared" si="14"/>
        <v>0</v>
      </c>
      <c r="L51" s="44">
        <f t="shared" si="14"/>
        <v>0</v>
      </c>
      <c r="M51" s="44">
        <f t="shared" si="14"/>
        <v>0</v>
      </c>
      <c r="N51" s="44">
        <f t="shared" si="14"/>
        <v>21</v>
      </c>
      <c r="O51" s="44">
        <f t="shared" si="14"/>
        <v>141</v>
      </c>
      <c r="P51" s="44">
        <f>P52+P53+P54</f>
        <v>162</v>
      </c>
      <c r="Q51" s="44">
        <f>Q52+Q53+Q54</f>
        <v>162</v>
      </c>
    </row>
    <row r="52" spans="1:18" ht="26.25" thickBot="1">
      <c r="A52" s="4" t="s">
        <v>70</v>
      </c>
      <c r="B52" s="7" t="s">
        <v>31</v>
      </c>
      <c r="C52" s="12" t="s">
        <v>110</v>
      </c>
      <c r="D52" s="10">
        <v>135</v>
      </c>
      <c r="E52" s="2">
        <v>45</v>
      </c>
      <c r="F52" s="2">
        <v>90</v>
      </c>
      <c r="G52" s="2">
        <v>45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/>
      <c r="N52" s="2">
        <v>21</v>
      </c>
      <c r="O52" s="2">
        <v>69</v>
      </c>
      <c r="P52" s="3">
        <f t="shared" si="13"/>
        <v>90</v>
      </c>
      <c r="Q52" s="13">
        <f t="shared" si="12"/>
        <v>90</v>
      </c>
      <c r="R52" s="49">
        <f>H52+I52+K52+L52+N52+O52</f>
        <v>90</v>
      </c>
    </row>
    <row r="53" spans="1:18" ht="13.5" thickBot="1">
      <c r="A53" s="4" t="s">
        <v>71</v>
      </c>
      <c r="B53" s="7" t="s">
        <v>17</v>
      </c>
      <c r="C53" s="12" t="s">
        <v>109</v>
      </c>
      <c r="D53" s="10">
        <v>72</v>
      </c>
      <c r="E53" s="2"/>
      <c r="F53" s="2">
        <v>72</v>
      </c>
      <c r="G53" s="2"/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/>
      <c r="N53" s="2">
        <v>0</v>
      </c>
      <c r="O53" s="2">
        <v>72</v>
      </c>
      <c r="P53" s="3">
        <f t="shared" si="13"/>
        <v>72</v>
      </c>
      <c r="Q53" s="13">
        <f t="shared" si="12"/>
        <v>72</v>
      </c>
      <c r="R53" s="49">
        <f>H53+I53+K53+L53+N53+O53</f>
        <v>72</v>
      </c>
    </row>
    <row r="54" spans="1:18" ht="13.5" thickBot="1">
      <c r="A54" s="4" t="s">
        <v>72</v>
      </c>
      <c r="B54" s="7" t="s">
        <v>18</v>
      </c>
      <c r="C54" s="14"/>
      <c r="D54" s="10">
        <v>0</v>
      </c>
      <c r="E54" s="2"/>
      <c r="F54" s="2">
        <v>0</v>
      </c>
      <c r="G54" s="2"/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3">
        <f t="shared" si="13"/>
        <v>0</v>
      </c>
      <c r="Q54" s="13">
        <f t="shared" si="12"/>
        <v>0</v>
      </c>
      <c r="R54" s="49">
        <f>H54+I54+K54+L54+N54+O54</f>
        <v>0</v>
      </c>
    </row>
    <row r="55" spans="1:18" ht="12.75">
      <c r="A55" s="15" t="s">
        <v>5</v>
      </c>
      <c r="B55" s="15" t="s">
        <v>19</v>
      </c>
      <c r="C55" s="12" t="s">
        <v>59</v>
      </c>
      <c r="D55" s="10">
        <v>80</v>
      </c>
      <c r="E55" s="2">
        <v>40</v>
      </c>
      <c r="F55" s="2">
        <v>40</v>
      </c>
      <c r="G55" s="2">
        <v>40</v>
      </c>
      <c r="H55" s="2">
        <v>0</v>
      </c>
      <c r="I55" s="2">
        <v>0</v>
      </c>
      <c r="J55" s="2"/>
      <c r="K55" s="2">
        <v>0</v>
      </c>
      <c r="L55" s="2">
        <v>26</v>
      </c>
      <c r="M55" s="2"/>
      <c r="N55" s="2">
        <v>14</v>
      </c>
      <c r="O55" s="2">
        <v>0</v>
      </c>
      <c r="P55" s="3">
        <f t="shared" si="13"/>
        <v>14</v>
      </c>
      <c r="Q55" s="13">
        <f t="shared" si="12"/>
        <v>14</v>
      </c>
      <c r="R55" s="49">
        <f>H55+I55+K55+L55+N55+O55</f>
        <v>40</v>
      </c>
    </row>
    <row r="56" spans="1:24" ht="12.75">
      <c r="A56" s="15"/>
      <c r="B56" s="15" t="s">
        <v>60</v>
      </c>
      <c r="C56" s="18" t="s">
        <v>144</v>
      </c>
      <c r="D56" s="15">
        <f>D13+D38+D44</f>
        <v>5581</v>
      </c>
      <c r="E56" s="15">
        <f>E13+E38+E44</f>
        <v>1405</v>
      </c>
      <c r="F56" s="15">
        <f>F13+F38+F44</f>
        <v>4176</v>
      </c>
      <c r="G56" s="15">
        <f>G13+G38+G44</f>
        <v>830</v>
      </c>
      <c r="H56" s="15">
        <f>H13+H38+H44</f>
        <v>612</v>
      </c>
      <c r="I56" s="15">
        <f aca="true" t="shared" si="15" ref="I56:Q56">I13+I38+I44</f>
        <v>828</v>
      </c>
      <c r="J56" s="15">
        <f t="shared" si="15"/>
        <v>152</v>
      </c>
      <c r="K56" s="15">
        <f t="shared" si="15"/>
        <v>576</v>
      </c>
      <c r="L56" s="15">
        <f t="shared" si="15"/>
        <v>828</v>
      </c>
      <c r="M56" s="15">
        <f t="shared" si="15"/>
        <v>32</v>
      </c>
      <c r="N56" s="15">
        <f t="shared" si="15"/>
        <v>612</v>
      </c>
      <c r="O56" s="15">
        <f t="shared" si="15"/>
        <v>720</v>
      </c>
      <c r="P56" s="15">
        <f t="shared" si="15"/>
        <v>861</v>
      </c>
      <c r="Q56" s="15">
        <f t="shared" si="15"/>
        <v>1045</v>
      </c>
      <c r="S56">
        <v>612</v>
      </c>
      <c r="T56">
        <v>828</v>
      </c>
      <c r="U56">
        <v>576</v>
      </c>
      <c r="V56">
        <v>828</v>
      </c>
      <c r="W56">
        <v>612</v>
      </c>
      <c r="X56">
        <v>720</v>
      </c>
    </row>
    <row r="57" spans="1:16" ht="12.75" hidden="1">
      <c r="A57" s="15"/>
      <c r="B57" s="15" t="s">
        <v>61</v>
      </c>
      <c r="C57" s="2"/>
      <c r="D57" s="21"/>
      <c r="E57" s="21"/>
      <c r="F57" s="21"/>
      <c r="G57" s="21"/>
      <c r="H57" s="21">
        <f>H56/17</f>
        <v>36</v>
      </c>
      <c r="I57" s="37">
        <f>I56/23</f>
        <v>36</v>
      </c>
      <c r="J57" s="37"/>
      <c r="K57" s="37">
        <f>K56/17</f>
        <v>33.88235294117647</v>
      </c>
      <c r="L57" s="37">
        <f>L56/22</f>
        <v>37.63636363636363</v>
      </c>
      <c r="M57" s="37"/>
      <c r="N57" s="37">
        <f>N56/17</f>
        <v>36</v>
      </c>
      <c r="O57" s="21">
        <f>O56/17</f>
        <v>42.35294117647059</v>
      </c>
      <c r="P57" s="3"/>
    </row>
    <row r="58" spans="1:16" ht="12.75" hidden="1">
      <c r="A58" s="67" t="s">
        <v>22</v>
      </c>
      <c r="B58" s="67"/>
      <c r="C58" s="18" t="s">
        <v>23</v>
      </c>
      <c r="D58" s="18">
        <v>1097</v>
      </c>
      <c r="E58" s="2">
        <v>357</v>
      </c>
      <c r="F58" s="2">
        <v>2994</v>
      </c>
      <c r="G58" s="2">
        <v>426</v>
      </c>
      <c r="H58" s="2">
        <v>593</v>
      </c>
      <c r="I58" s="2">
        <v>764</v>
      </c>
      <c r="J58" s="2"/>
      <c r="K58" s="2">
        <v>586</v>
      </c>
      <c r="L58" s="2">
        <v>729</v>
      </c>
      <c r="M58" s="2"/>
      <c r="N58" s="2">
        <v>530</v>
      </c>
      <c r="O58" s="2">
        <v>0</v>
      </c>
      <c r="P58" s="3"/>
    </row>
    <row r="59" spans="1:17" ht="25.5">
      <c r="A59" s="15" t="s">
        <v>62</v>
      </c>
      <c r="B59" s="15" t="s">
        <v>77</v>
      </c>
      <c r="C59" s="2"/>
      <c r="D59" s="18"/>
      <c r="E59" s="2"/>
      <c r="F59" s="2"/>
      <c r="G59" s="2"/>
      <c r="H59" s="2"/>
      <c r="I59" s="2"/>
      <c r="J59" s="2"/>
      <c r="K59" s="2"/>
      <c r="L59" s="2"/>
      <c r="M59" s="2"/>
      <c r="N59" s="2"/>
      <c r="O59" s="2" t="s">
        <v>99</v>
      </c>
      <c r="P59" s="3"/>
      <c r="Q59" t="s">
        <v>63</v>
      </c>
    </row>
    <row r="60" spans="1:16" ht="30" customHeight="1">
      <c r="A60" s="74" t="s">
        <v>80</v>
      </c>
      <c r="B60" s="74"/>
      <c r="C60" s="74"/>
      <c r="D60" s="74"/>
      <c r="E60" s="74"/>
      <c r="F60" s="75" t="s">
        <v>22</v>
      </c>
      <c r="G60" s="38" t="s">
        <v>64</v>
      </c>
      <c r="H60" s="18">
        <f>H13+H38+H47+H48+H52+H55</f>
        <v>612</v>
      </c>
      <c r="I60" s="18">
        <f aca="true" t="shared" si="16" ref="I60:O60">I13+I38+I47+I48+I52+I55</f>
        <v>756</v>
      </c>
      <c r="J60" s="18">
        <f t="shared" si="16"/>
        <v>152</v>
      </c>
      <c r="K60" s="18">
        <f t="shared" si="16"/>
        <v>504</v>
      </c>
      <c r="L60" s="18">
        <f t="shared" si="16"/>
        <v>504</v>
      </c>
      <c r="M60" s="18">
        <f t="shared" si="16"/>
        <v>32</v>
      </c>
      <c r="N60" s="18">
        <f t="shared" si="16"/>
        <v>240</v>
      </c>
      <c r="O60" s="18">
        <f t="shared" si="16"/>
        <v>156</v>
      </c>
      <c r="P60" s="18" t="e">
        <f>#REF!+P38+P44</f>
        <v>#REF!</v>
      </c>
    </row>
    <row r="61" spans="1:17" ht="22.5">
      <c r="A61" s="63"/>
      <c r="B61" s="63"/>
      <c r="C61" s="63"/>
      <c r="D61" s="63"/>
      <c r="E61" s="63"/>
      <c r="F61" s="76"/>
      <c r="G61" s="38" t="s">
        <v>65</v>
      </c>
      <c r="H61" s="18">
        <f>H49+H53</f>
        <v>0</v>
      </c>
      <c r="I61" s="18">
        <f>I49+I53</f>
        <v>72</v>
      </c>
      <c r="J61" s="18">
        <f aca="true" t="shared" si="17" ref="J61:O61">J49+J53</f>
        <v>0</v>
      </c>
      <c r="K61" s="18">
        <f t="shared" si="17"/>
        <v>72</v>
      </c>
      <c r="L61" s="18">
        <f t="shared" si="17"/>
        <v>252</v>
      </c>
      <c r="M61" s="18">
        <f t="shared" si="17"/>
        <v>0</v>
      </c>
      <c r="N61" s="18">
        <f t="shared" si="17"/>
        <v>204</v>
      </c>
      <c r="O61" s="18">
        <f t="shared" si="17"/>
        <v>192</v>
      </c>
      <c r="P61" s="18">
        <f>P49+P53</f>
        <v>72</v>
      </c>
      <c r="Q61" s="6">
        <f>J61+M61+P61</f>
        <v>72</v>
      </c>
    </row>
    <row r="62" spans="1:17" ht="24" customHeight="1">
      <c r="A62" s="74" t="s">
        <v>145</v>
      </c>
      <c r="B62" s="74"/>
      <c r="C62" s="74"/>
      <c r="D62" s="74"/>
      <c r="E62" s="74"/>
      <c r="F62" s="76"/>
      <c r="G62" s="38" t="s">
        <v>66</v>
      </c>
      <c r="H62" s="18">
        <f>H50+H54</f>
        <v>0</v>
      </c>
      <c r="I62" s="18">
        <f>I50+I54</f>
        <v>0</v>
      </c>
      <c r="J62" s="18">
        <f>J50+J54</f>
        <v>0</v>
      </c>
      <c r="K62" s="18">
        <f>K50+K54</f>
        <v>0</v>
      </c>
      <c r="L62" s="18">
        <f>L50</f>
        <v>72</v>
      </c>
      <c r="M62" s="18">
        <f>M50</f>
        <v>0</v>
      </c>
      <c r="N62" s="18">
        <f>N50</f>
        <v>168</v>
      </c>
      <c r="O62" s="18">
        <f>O50</f>
        <v>372</v>
      </c>
      <c r="P62" s="18">
        <f>P50+P54</f>
        <v>540</v>
      </c>
      <c r="Q62" s="6">
        <f>J62+M62+P62</f>
        <v>540</v>
      </c>
    </row>
    <row r="63" spans="1:17" ht="23.25" customHeight="1">
      <c r="A63" s="78" t="s">
        <v>75</v>
      </c>
      <c r="B63" s="78"/>
      <c r="C63" s="78"/>
      <c r="D63" s="78"/>
      <c r="E63" s="78"/>
      <c r="F63" s="76"/>
      <c r="G63" s="38" t="s">
        <v>67</v>
      </c>
      <c r="H63" s="39">
        <v>0</v>
      </c>
      <c r="I63" s="39">
        <v>2</v>
      </c>
      <c r="J63" s="40"/>
      <c r="K63" s="39">
        <v>1</v>
      </c>
      <c r="L63" s="39">
        <v>3</v>
      </c>
      <c r="M63" s="40"/>
      <c r="N63" s="39">
        <v>0</v>
      </c>
      <c r="O63" s="39">
        <v>4</v>
      </c>
      <c r="P63" s="41">
        <v>3</v>
      </c>
      <c r="Q63">
        <f>SUM(Q61:Q62)</f>
        <v>612</v>
      </c>
    </row>
    <row r="64" spans="1:16" ht="15.75">
      <c r="A64" s="79"/>
      <c r="B64" s="79"/>
      <c r="C64" s="79"/>
      <c r="D64" s="79"/>
      <c r="E64" s="79"/>
      <c r="F64" s="76"/>
      <c r="G64" s="38" t="s">
        <v>111</v>
      </c>
      <c r="H64" s="39">
        <v>1</v>
      </c>
      <c r="I64" s="39">
        <v>6</v>
      </c>
      <c r="J64" s="40"/>
      <c r="K64" s="39">
        <v>1</v>
      </c>
      <c r="L64" s="39">
        <v>3</v>
      </c>
      <c r="M64" s="40"/>
      <c r="N64" s="39">
        <v>6</v>
      </c>
      <c r="O64" s="39">
        <v>3</v>
      </c>
      <c r="P64" s="41">
        <v>2</v>
      </c>
    </row>
    <row r="65" spans="1:16" ht="15.75">
      <c r="A65" s="79"/>
      <c r="B65" s="79"/>
      <c r="C65" s="79"/>
      <c r="D65" s="79"/>
      <c r="E65" s="79"/>
      <c r="F65" s="77"/>
      <c r="G65" s="38" t="s">
        <v>68</v>
      </c>
      <c r="H65" s="39">
        <v>0</v>
      </c>
      <c r="I65" s="39">
        <v>0</v>
      </c>
      <c r="J65" s="39"/>
      <c r="K65" s="39">
        <v>0</v>
      </c>
      <c r="L65" s="39">
        <v>0</v>
      </c>
      <c r="M65" s="39"/>
      <c r="N65" s="39">
        <v>0</v>
      </c>
      <c r="O65" s="39">
        <v>1</v>
      </c>
      <c r="P65" s="41">
        <v>2</v>
      </c>
    </row>
    <row r="66" ht="12.75">
      <c r="P66" s="16"/>
    </row>
    <row r="67" ht="12.75">
      <c r="P67" s="3"/>
    </row>
    <row r="68" ht="12.75">
      <c r="P68" s="3"/>
    </row>
    <row r="69" spans="1:16" ht="12.75">
      <c r="A69" s="11"/>
      <c r="P69" s="3"/>
    </row>
    <row r="70" ht="12.75">
      <c r="A70" s="11"/>
    </row>
  </sheetData>
  <sheetProtection/>
  <mergeCells count="25">
    <mergeCell ref="A60:E60"/>
    <mergeCell ref="F60:F65"/>
    <mergeCell ref="A61:E61"/>
    <mergeCell ref="A62:E62"/>
    <mergeCell ref="A63:E63"/>
    <mergeCell ref="A64:E64"/>
    <mergeCell ref="A65:E65"/>
    <mergeCell ref="A58:B58"/>
    <mergeCell ref="H7:J7"/>
    <mergeCell ref="A3:A11"/>
    <mergeCell ref="C3:C11"/>
    <mergeCell ref="D3:G6"/>
    <mergeCell ref="H3:O3"/>
    <mergeCell ref="H4:O4"/>
    <mergeCell ref="H5:O5"/>
    <mergeCell ref="H6:O6"/>
    <mergeCell ref="N7:P7"/>
    <mergeCell ref="F8:F11"/>
    <mergeCell ref="G8:G11"/>
    <mergeCell ref="B1:L1"/>
    <mergeCell ref="D7:D11"/>
    <mergeCell ref="E7:E11"/>
    <mergeCell ref="F7:G7"/>
    <mergeCell ref="K7:M7"/>
    <mergeCell ref="B3:B11"/>
  </mergeCells>
  <hyperlinks>
    <hyperlink ref="H11" r:id="rId1" display="_edn5"/>
  </hyperlinks>
  <printOptions/>
  <pageMargins left="0.5905511811023623" right="0.5905511811023623" top="0.3937007874015748" bottom="0.984251968503937" header="0.1968503937007874" footer="0.5118110236220472"/>
  <pageSetup horizontalDpi="600" verticalDpi="600" orientation="portrait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lenovo</cp:lastModifiedBy>
  <cp:lastPrinted>2021-09-09T09:48:59Z</cp:lastPrinted>
  <dcterms:created xsi:type="dcterms:W3CDTF">2011-01-28T09:41:23Z</dcterms:created>
  <dcterms:modified xsi:type="dcterms:W3CDTF">2022-09-14T10:29:38Z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