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315" windowHeight="7695" activeTab="0"/>
  </bookViews>
  <sheets>
    <sheet name="план учебный" sheetId="1" r:id="rId1"/>
    <sheet name="учебный" sheetId="2" r:id="rId2"/>
  </sheets>
  <definedNames>
    <definedName name="_ftn1" localSheetId="1">'учебный'!$A$102</definedName>
    <definedName name="_ftnref1" localSheetId="1">'учебный'!$BE$5</definedName>
  </definedNames>
  <calcPr fullCalcOnLoad="1"/>
</workbook>
</file>

<file path=xl/sharedStrings.xml><?xml version="1.0" encoding="utf-8"?>
<sst xmlns="http://schemas.openxmlformats.org/spreadsheetml/2006/main" count="424" uniqueCount="296">
  <si>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</si>
  <si>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</si>
  <si>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</si>
  <si>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</si>
  <si>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</si>
  <si>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</si>
  <si>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</si>
  <si>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</si>
  <si>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</si>
  <si>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</si>
  <si>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</si>
  <si>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</si>
  <si>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</si>
  <si>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</si>
  <si>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</si>
  <si>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</si>
  <si>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</si>
  <si>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</si>
  <si>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</si>
  <si>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</si>
  <si>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II курс</t>
  </si>
  <si>
    <t>ПМ.00</t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</si>
  <si>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</si>
  <si>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</si>
  <si>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</si>
  <si>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</si>
  <si>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</si>
  <si>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</si>
  <si>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каникулы</t>
  </si>
  <si>
    <t>Иностранный язык</t>
  </si>
  <si>
    <t>Обществознание (включая экономику и право)</t>
  </si>
  <si>
    <t>Химия</t>
  </si>
  <si>
    <t>Биология</t>
  </si>
  <si>
    <t>Математика</t>
  </si>
  <si>
    <t>Информатика и ИКТ</t>
  </si>
  <si>
    <t>Физика</t>
  </si>
  <si>
    <t>Кубановедение</t>
  </si>
  <si>
    <t>Основы электротехники</t>
  </si>
  <si>
    <t>ОПД. 05</t>
  </si>
  <si>
    <t>Экономика отрасли и предприятия</t>
  </si>
  <si>
    <t>ОПД. 06</t>
  </si>
  <si>
    <t>Безопасность жизнедеятельности</t>
  </si>
  <si>
    <t>ПМ. 01</t>
  </si>
  <si>
    <t>Обслуживание аппаратного  обечпечения персональных копьютеров, серверов, периферийных  устройст, оборудования и компьютерной оргтехники</t>
  </si>
  <si>
    <t>МДК.01.01</t>
  </si>
  <si>
    <t>Аппаратное  обеспечение  персональных компьютеров  и серверов</t>
  </si>
  <si>
    <t>Установка    и    обслуживание программного обеспечения      персональных компьютеров, серверов,      периферийных      устройств и оборудования</t>
  </si>
  <si>
    <t>ПМ. 02</t>
  </si>
  <si>
    <t>МДК.02.01</t>
  </si>
  <si>
    <t>УП. 01</t>
  </si>
  <si>
    <t>ПП. 01</t>
  </si>
  <si>
    <t>ПП. 02</t>
  </si>
  <si>
    <t>ПМ. 03</t>
  </si>
  <si>
    <t>МДК.03.01</t>
  </si>
  <si>
    <t>УП. 03</t>
  </si>
  <si>
    <t>ПП. 03</t>
  </si>
  <si>
    <t>ПМ. 04</t>
  </si>
  <si>
    <t>МДК.04.01</t>
  </si>
  <si>
    <t>УП. 04</t>
  </si>
  <si>
    <t>ПП. 04</t>
  </si>
  <si>
    <t>Модернизация аппаратного обеспечения персональных компьютеров, серверов, периферийных устройств и оборудования</t>
  </si>
  <si>
    <t xml:space="preserve">Модернизация аппаратного обеспечения персональных компьютеров и серверов. </t>
  </si>
  <si>
    <t>Модернизация     программного обеспечения персональных        компьютеров, серверов, периферийных устройств и оборудования</t>
  </si>
  <si>
    <t>Модернизация     программного обеспечения персональных        компьютеров и серверов.</t>
  </si>
  <si>
    <t>надо</t>
  </si>
  <si>
    <t xml:space="preserve">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</si>
  <si>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</si>
  <si>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</si>
  <si>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</si>
  <si>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</si>
  <si>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</si>
  <si>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</si>
  <si>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</si>
  <si>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</si>
  <si>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</si>
  <si>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</si>
  <si>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</si>
  <si>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КАНИКУЛЫ</t>
  </si>
  <si>
    <t>неделя с праздничными  днями</t>
  </si>
  <si>
    <t>ОП.01</t>
  </si>
  <si>
    <t>4 ноября - пятница</t>
  </si>
  <si>
    <t>23февраля - четверг</t>
  </si>
  <si>
    <t>8 марта - четверг</t>
  </si>
  <si>
    <t>1 мая - вторник</t>
  </si>
  <si>
    <t>9 мая - среда</t>
  </si>
  <si>
    <t>12 июня - вторник</t>
  </si>
  <si>
    <t xml:space="preserve"> 23 апреля - понедельник родительский  день</t>
  </si>
  <si>
    <t>Учебная  практика</t>
  </si>
  <si>
    <t>Производственная  практика</t>
  </si>
  <si>
    <t>УП.04</t>
  </si>
  <si>
    <t>ПП.04</t>
  </si>
  <si>
    <t>Производственная практика</t>
  </si>
  <si>
    <t>Физическая культура</t>
  </si>
  <si>
    <t>ПМ.02</t>
  </si>
  <si>
    <t>ДЗ</t>
  </si>
  <si>
    <t>ПМ 01</t>
  </si>
  <si>
    <t>Основы материаловедения</t>
  </si>
  <si>
    <t>Подготовительно-сварочные  работы</t>
  </si>
  <si>
    <t>Подготовка  металла  к  сварке</t>
  </si>
  <si>
    <t>МДК 01.02</t>
  </si>
  <si>
    <t>Технологические приёмы сборки изделий под сварку</t>
  </si>
  <si>
    <t>УП.01</t>
  </si>
  <si>
    <t>Сварка и резка деталей из различных сталей, цветных металлов и их сплавов, чугунов во всех пространственных положениях.</t>
  </si>
  <si>
    <t>Оборудование, техника и технология электросварки.</t>
  </si>
  <si>
    <t>МДК 02.02</t>
  </si>
  <si>
    <t>Технология газовой сварки</t>
  </si>
  <si>
    <t>МДК 02.04</t>
  </si>
  <si>
    <t>Технология электродуговой сварки и резки металла</t>
  </si>
  <si>
    <t>Технология производства сварных конструкций</t>
  </si>
  <si>
    <t>УП.02</t>
  </si>
  <si>
    <t>ПП.02</t>
  </si>
  <si>
    <t>2-полуг</t>
  </si>
  <si>
    <t>Основы экономики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</si>
  <si>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</si>
  <si>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</si>
  <si>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</si>
  <si>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</t>
  </si>
  <si>
    <t>максимальная</t>
  </si>
  <si>
    <t xml:space="preserve">самостоятельная учебная работа </t>
  </si>
  <si>
    <t>Обязательная аудиторная</t>
  </si>
  <si>
    <t>III курс</t>
  </si>
  <si>
    <t>всего занятий</t>
  </si>
  <si>
    <t>в т. ч. лаб. и практ. занятий</t>
  </si>
  <si>
    <t>1 сем./ трим.</t>
  </si>
  <si>
    <t>2 сем./ трим.</t>
  </si>
  <si>
    <t>итого за 1 курс</t>
  </si>
  <si>
    <t>3 сем./ трим.</t>
  </si>
  <si>
    <t>4 сем./ трим.</t>
  </si>
  <si>
    <t>итого  за 2 курс</t>
  </si>
  <si>
    <t>5 сем./ трим.</t>
  </si>
  <si>
    <t>6 сем./ трим.</t>
  </si>
  <si>
    <t>Итого  3 курс</t>
  </si>
  <si>
    <t>нед.</t>
  </si>
  <si>
    <t>ОП.00</t>
  </si>
  <si>
    <t xml:space="preserve">Общепрофессиональный цикл </t>
  </si>
  <si>
    <t>Основы инженерной графики</t>
  </si>
  <si>
    <t>ОП.02</t>
  </si>
  <si>
    <t>Допуски и технические измерения</t>
  </si>
  <si>
    <t>ПМ.01</t>
  </si>
  <si>
    <t>ПП.01</t>
  </si>
  <si>
    <t>ГИА</t>
  </si>
  <si>
    <t>Всего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</si>
  <si>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</si>
  <si>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</si>
  <si>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</si>
  <si>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</si>
  <si>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</si>
  <si>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</si>
  <si>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ОДп.11</t>
  </si>
  <si>
    <t>ОДп.10</t>
  </si>
  <si>
    <t>ОДп.12</t>
  </si>
  <si>
    <t>ОДп.13</t>
  </si>
  <si>
    <t>ОДб.01</t>
  </si>
  <si>
    <t>ОДб.02</t>
  </si>
  <si>
    <t>ОДб. 03</t>
  </si>
  <si>
    <t>ОДб. 04</t>
  </si>
  <si>
    <t>ОДб. 05</t>
  </si>
  <si>
    <t>ОДб. 06</t>
  </si>
  <si>
    <t>ОДб. 07</t>
  </si>
  <si>
    <t>ОДб. 08</t>
  </si>
  <si>
    <t>ОДб. 09</t>
  </si>
  <si>
    <t>Основы безопасности жизнедеятельности</t>
  </si>
  <si>
    <t>ОДб. 10</t>
  </si>
  <si>
    <t xml:space="preserve">Всего </t>
  </si>
  <si>
    <t>ОП.03</t>
  </si>
  <si>
    <t>и семестрам/триместрам (час. в семестр/триместр)</t>
  </si>
  <si>
    <t>–,-,ДЗ</t>
  </si>
  <si>
    <t>–,-,-,ДЗ</t>
  </si>
  <si>
    <t>–,-,-,Э</t>
  </si>
  <si>
    <t>август</t>
  </si>
  <si>
    <t>2 сентября</t>
  </si>
  <si>
    <t>9 сентября</t>
  </si>
  <si>
    <t>16 сентября</t>
  </si>
  <si>
    <t>23 сентября</t>
  </si>
  <si>
    <t>30 сентября</t>
  </si>
  <si>
    <t>7 октября</t>
  </si>
  <si>
    <t>14 октября</t>
  </si>
  <si>
    <t>21 октября</t>
  </si>
  <si>
    <t>28 октября</t>
  </si>
  <si>
    <t>4 ноября</t>
  </si>
  <si>
    <t>11 ноября</t>
  </si>
  <si>
    <t>18 ноября</t>
  </si>
  <si>
    <t>25 ноября</t>
  </si>
  <si>
    <t>2 декабря</t>
  </si>
  <si>
    <t>9 декабря</t>
  </si>
  <si>
    <t>16 декабря</t>
  </si>
  <si>
    <t>23 декабря</t>
  </si>
  <si>
    <t>13 января</t>
  </si>
  <si>
    <t>20 января</t>
  </si>
  <si>
    <t>27 января</t>
  </si>
  <si>
    <t>3 февраля</t>
  </si>
  <si>
    <t>10 февраля</t>
  </si>
  <si>
    <t>17 февраля</t>
  </si>
  <si>
    <t>24 февраля</t>
  </si>
  <si>
    <t>3 марта</t>
  </si>
  <si>
    <t>10 марта</t>
  </si>
  <si>
    <t>17 марта</t>
  </si>
  <si>
    <t>24 марта</t>
  </si>
  <si>
    <t>31 марта</t>
  </si>
  <si>
    <t>7 апреля</t>
  </si>
  <si>
    <t>14 апреля</t>
  </si>
  <si>
    <t>21 апреля</t>
  </si>
  <si>
    <t>28 апреля</t>
  </si>
  <si>
    <t>5 мая</t>
  </si>
  <si>
    <t>12 мая</t>
  </si>
  <si>
    <t>19 мая</t>
  </si>
  <si>
    <t>26 мая</t>
  </si>
  <si>
    <t>2 июня</t>
  </si>
  <si>
    <t>9 июня</t>
  </si>
  <si>
    <t>16 июня</t>
  </si>
  <si>
    <t>23 июня</t>
  </si>
  <si>
    <t>30 июня</t>
  </si>
  <si>
    <t xml:space="preserve">Выпускная квалификационная работа </t>
  </si>
  <si>
    <t>3. План  учебного  процесса</t>
  </si>
  <si>
    <t>Календарный  график учебного  процесса</t>
  </si>
  <si>
    <t>Государственная итоговая аттестация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</si>
  <si>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один учебный год</t>
    </r>
  </si>
  <si>
    <t>–,ДЗ</t>
  </si>
  <si>
    <t>3 недели</t>
  </si>
  <si>
    <t>–, - , -, -,-,ДЗ</t>
  </si>
  <si>
    <t>Общеобразовательные учебные дисциплины</t>
  </si>
  <si>
    <t>0.00</t>
  </si>
  <si>
    <t>ОУД.01</t>
  </si>
  <si>
    <t>ОУД.02</t>
  </si>
  <si>
    <t>ОУД.04</t>
  </si>
  <si>
    <t>ОУД.05</t>
  </si>
  <si>
    <t>–,З,З,ДЗ</t>
  </si>
  <si>
    <t>ОУД.06</t>
  </si>
  <si>
    <t>ОУД.09</t>
  </si>
  <si>
    <t>ОУД.10</t>
  </si>
  <si>
    <t>ОУД.03</t>
  </si>
  <si>
    <t>ОУД.07</t>
  </si>
  <si>
    <t xml:space="preserve">Информатика </t>
  </si>
  <si>
    <t>–,Э</t>
  </si>
  <si>
    <t>ОУД.08</t>
  </si>
  <si>
    <t>Дополнительные ОУП</t>
  </si>
  <si>
    <t>УД.01</t>
  </si>
  <si>
    <t>УД.02</t>
  </si>
  <si>
    <t>УД.03</t>
  </si>
  <si>
    <t>–, -,-,ДЗ</t>
  </si>
  <si>
    <t xml:space="preserve"> -,ДЗ</t>
  </si>
  <si>
    <t>ОУД.11</t>
  </si>
  <si>
    <t>Подготовительно-сварочные работы контроль качества сварных швов после сварки</t>
  </si>
  <si>
    <t>Основы технологии сварки и сварочное оборудование</t>
  </si>
  <si>
    <t>Подготовительные и сборочные операции перед сваркой</t>
  </si>
  <si>
    <t>МДК 04.01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</si>
  <si>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</si>
  <si>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</si>
  <si>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</si>
  <si>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Частично механизированная сварка (наплавка) плавлением</t>
  </si>
  <si>
    <t>Техника и технология частично механизированной сварки (наплавки) плавлением в защитном газе</t>
  </si>
  <si>
    <t>–,-,-,-,ДЗ</t>
  </si>
  <si>
    <t>–,-,-,-,-,ДЗ</t>
  </si>
  <si>
    <t>–,-,З</t>
  </si>
  <si>
    <t>–, -,-,Э</t>
  </si>
  <si>
    <t>–, -,-,-,З</t>
  </si>
  <si>
    <t>1/1/1/1</t>
  </si>
  <si>
    <t>–, - , -, -,-,Э</t>
  </si>
  <si>
    <t>–, - , -, -,-,З</t>
  </si>
  <si>
    <t>–, - , -, З,З,ДЗ</t>
  </si>
  <si>
    <t>ОП.04</t>
  </si>
  <si>
    <t>ОП.05</t>
  </si>
  <si>
    <t>ОП.06</t>
  </si>
  <si>
    <t>Астрономия</t>
  </si>
  <si>
    <t>МДК 01.03</t>
  </si>
  <si>
    <t>Основы финансовой грамотности</t>
  </si>
  <si>
    <t>Родная литература</t>
  </si>
  <si>
    <t>-/3/-</t>
  </si>
  <si>
    <t>Базовые ОУД</t>
  </si>
  <si>
    <t xml:space="preserve">Русский язык </t>
  </si>
  <si>
    <t>История/Россия в мире</t>
  </si>
  <si>
    <t>Профильные ОУД</t>
  </si>
  <si>
    <t>-/-/3</t>
  </si>
  <si>
    <t>Индивидуальный проект</t>
  </si>
  <si>
    <t>Основы химии</t>
  </si>
  <si>
    <t>УД.04</t>
  </si>
  <si>
    <t>Бережливое производство/Цифровая экономика</t>
  </si>
  <si>
    <t>Элективные курсы</t>
  </si>
  <si>
    <t>-/2/2</t>
  </si>
  <si>
    <t>ЭК.01</t>
  </si>
  <si>
    <t>Компьютерный практикум/Прикладное программное обеспечение</t>
  </si>
  <si>
    <t>ЭК.02</t>
  </si>
  <si>
    <t>Русский язык и культура речи</t>
  </si>
  <si>
    <t>ЭК.03</t>
  </si>
  <si>
    <t>Основы географии</t>
  </si>
  <si>
    <t>ЭК.04</t>
  </si>
  <si>
    <t>Основы обществознания/Актуальные вопросы обществознания</t>
  </si>
  <si>
    <t>-/6/1</t>
  </si>
  <si>
    <t>-/6/-</t>
  </si>
  <si>
    <t xml:space="preserve"> -,-,ДЗ</t>
  </si>
  <si>
    <t>1/5/-/1</t>
  </si>
  <si>
    <t>3/7/2/3</t>
  </si>
  <si>
    <t>–,-,-,-,-</t>
  </si>
  <si>
    <t>-/11/6</t>
  </si>
  <si>
    <t>3/24/8/3</t>
  </si>
  <si>
    <t>Государственная итоговая аттестация с 09.06.25 по 30.06.25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</si>
</sst>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/>
    </xf>
    <xf numFmtId="0" fontId="3" fillId="18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0" fillId="18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" fontId="3" fillId="0" borderId="10" xfId="0" applyNumberFormat="1" applyFont="1" applyBorder="1" applyAlignment="1">
      <alignment textRotation="90"/>
    </xf>
    <xf numFmtId="0" fontId="9" fillId="0" borderId="0" xfId="0" applyFont="1" applyAlignment="1">
      <alignment/>
    </xf>
    <xf numFmtId="16" fontId="3" fillId="0" borderId="10" xfId="0" applyNumberFormat="1" applyFont="1" applyFill="1" applyBorder="1" applyAlignment="1">
      <alignment textRotation="90" wrapText="1"/>
    </xf>
    <xf numFmtId="16" fontId="3" fillId="0" borderId="10" xfId="0" applyNumberFormat="1" applyFont="1" applyBorder="1" applyAlignment="1">
      <alignment textRotation="90" wrapText="1"/>
    </xf>
    <xf numFmtId="0" fontId="3" fillId="0" borderId="10" xfId="0" applyFont="1" applyBorder="1" applyAlignment="1">
      <alignment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36" borderId="15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7" fillId="32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3" fillId="32" borderId="2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3" fillId="0" borderId="10" xfId="0" applyFont="1" applyBorder="1" applyAlignment="1">
      <alignment textRotation="90"/>
    </xf>
    <xf numFmtId="0" fontId="7" fillId="35" borderId="10" xfId="0" applyFont="1" applyFill="1" applyBorder="1" applyAlignment="1">
      <alignment textRotation="90"/>
    </xf>
    <xf numFmtId="16" fontId="3" fillId="35" borderId="10" xfId="0" applyNumberFormat="1" applyFont="1" applyFill="1" applyBorder="1" applyAlignment="1">
      <alignment textRotation="90" wrapText="1"/>
    </xf>
    <xf numFmtId="0" fontId="3" fillId="35" borderId="21" xfId="0" applyFont="1" applyFill="1" applyBorder="1" applyAlignment="1">
      <alignment textRotation="90" wrapText="1"/>
    </xf>
    <xf numFmtId="0" fontId="3" fillId="35" borderId="20" xfId="0" applyFont="1" applyFill="1" applyBorder="1" applyAlignment="1">
      <alignment textRotation="90" wrapText="1"/>
    </xf>
    <xf numFmtId="0" fontId="3" fillId="35" borderId="10" xfId="0" applyFont="1" applyFill="1" applyBorder="1" applyAlignment="1">
      <alignment textRotation="90" wrapText="1"/>
    </xf>
    <xf numFmtId="0" fontId="3" fillId="35" borderId="10" xfId="0" applyFont="1" applyFill="1" applyBorder="1" applyAlignment="1">
      <alignment textRotation="90"/>
    </xf>
    <xf numFmtId="16" fontId="3" fillId="35" borderId="20" xfId="0" applyNumberFormat="1" applyFont="1" applyFill="1" applyBorder="1" applyAlignment="1">
      <alignment textRotation="90"/>
    </xf>
    <xf numFmtId="0" fontId="3" fillId="35" borderId="20" xfId="0" applyFont="1" applyFill="1" applyBorder="1" applyAlignment="1">
      <alignment textRotation="90"/>
    </xf>
    <xf numFmtId="16" fontId="3" fillId="35" borderId="10" xfId="0" applyNumberFormat="1" applyFont="1" applyFill="1" applyBorder="1" applyAlignment="1">
      <alignment textRotation="90"/>
    </xf>
    <xf numFmtId="0" fontId="0" fillId="38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7" fillId="0" borderId="16" xfId="42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16" fontId="3" fillId="35" borderId="12" xfId="0" applyNumberFormat="1" applyFont="1" applyFill="1" applyBorder="1" applyAlignment="1">
      <alignment textRotation="90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3" fillId="39" borderId="21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7" fillId="41" borderId="0" xfId="0" applyFont="1" applyFill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left" vertical="center" wrapText="1"/>
    </xf>
    <xf numFmtId="49" fontId="13" fillId="4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11" fillId="42" borderId="10" xfId="42" applyNumberFormat="1" applyFont="1" applyFill="1" applyBorder="1" applyAlignment="1" applyProtection="1">
      <alignment horizontal="center" vertical="center" wrapText="1"/>
      <protection/>
    </xf>
    <xf numFmtId="0" fontId="2" fillId="4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29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top" textRotation="90" wrapText="1"/>
    </xf>
    <xf numFmtId="0" fontId="8" fillId="0" borderId="32" xfId="0" applyFont="1" applyBorder="1" applyAlignment="1">
      <alignment horizontal="center" vertical="top" textRotation="90" wrapText="1"/>
    </xf>
    <xf numFmtId="0" fontId="8" fillId="0" borderId="19" xfId="0" applyFont="1" applyBorder="1" applyAlignment="1">
      <alignment horizontal="center" vertical="top" textRotation="90" wrapText="1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textRotation="90" wrapText="1"/>
    </xf>
    <xf numFmtId="0" fontId="8" fillId="0" borderId="32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textRotation="90"/>
    </xf>
    <xf numFmtId="0" fontId="3" fillId="0" borderId="37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2" fillId="0" borderId="4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7" fillId="0" borderId="31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3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32" borderId="31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horizontal="left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0" borderId="10" xfId="0" applyFont="1" applyBorder="1" applyAlignment="1">
      <alignment horizontal="center" textRotation="90" wrapText="1"/>
    </xf>
    <xf numFmtId="0" fontId="0" fillId="0" borderId="2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39" borderId="32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3" fillId="32" borderId="29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5"/>
  <sheetViews>
    <sheetView tabSelected="1" zoomScalePageLayoutView="0" workbookViewId="0" topLeftCell="A61">
      <selection activeCell="A68" sqref="A68:E68"/>
    </sheetView>
  </sheetViews>
  <sheetFormatPr defaultColWidth="9.00390625" defaultRowHeight="12.75"/>
  <cols>
    <col min="2" max="2" width="38.375" style="0" customWidth="1"/>
    <col min="3" max="3" width="12.75390625" style="0" customWidth="1"/>
    <col min="4" max="5" width="6.375" style="0" customWidth="1"/>
    <col min="6" max="6" width="8.875" style="0" customWidth="1"/>
    <col min="7" max="7" width="9.625" style="0" customWidth="1"/>
    <col min="8" max="9" width="7.75390625" style="0" customWidth="1"/>
    <col min="10" max="10" width="7.75390625" style="0" hidden="1" customWidth="1"/>
    <col min="11" max="12" width="7.75390625" style="0" customWidth="1"/>
    <col min="13" max="13" width="7.125" style="0" hidden="1" customWidth="1"/>
    <col min="14" max="14" width="8.00390625" style="0" customWidth="1"/>
    <col min="15" max="15" width="7.75390625" style="0" customWidth="1"/>
    <col min="16" max="16" width="7.625" style="0" hidden="1" customWidth="1"/>
    <col min="17" max="17" width="0" style="0" hidden="1" customWidth="1"/>
  </cols>
  <sheetData>
    <row r="2" spans="1:15" ht="12.75">
      <c r="A2" s="175" t="s">
        <v>213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ht="13.5" thickBot="1"/>
    <row r="4" spans="1:15" ht="30" customHeight="1">
      <c r="A4" s="188" t="s">
        <v>1</v>
      </c>
      <c r="B4" s="191" t="s">
        <v>113</v>
      </c>
      <c r="C4" s="194" t="s">
        <v>114</v>
      </c>
      <c r="D4" s="197" t="s">
        <v>115</v>
      </c>
      <c r="E4" s="198"/>
      <c r="F4" s="198"/>
      <c r="G4" s="199"/>
      <c r="H4" s="176" t="s">
        <v>116</v>
      </c>
      <c r="I4" s="177"/>
      <c r="J4" s="177"/>
      <c r="K4" s="177"/>
      <c r="L4" s="177"/>
      <c r="M4" s="177"/>
      <c r="N4" s="177"/>
      <c r="O4" s="178"/>
    </row>
    <row r="5" spans="1:15" ht="12.75">
      <c r="A5" s="189"/>
      <c r="B5" s="192"/>
      <c r="C5" s="195"/>
      <c r="D5" s="200"/>
      <c r="E5" s="201"/>
      <c r="F5" s="201"/>
      <c r="G5" s="202"/>
      <c r="H5" s="139" t="s">
        <v>165</v>
      </c>
      <c r="I5" s="140"/>
      <c r="J5" s="140"/>
      <c r="K5" s="140"/>
      <c r="L5" s="140"/>
      <c r="M5" s="140"/>
      <c r="N5" s="140"/>
      <c r="O5" s="141"/>
    </row>
    <row r="6" spans="1:15" ht="12.75">
      <c r="A6" s="189"/>
      <c r="B6" s="192"/>
      <c r="C6" s="195"/>
      <c r="D6" s="200"/>
      <c r="E6" s="201"/>
      <c r="F6" s="201"/>
      <c r="G6" s="202"/>
      <c r="H6" s="136"/>
      <c r="I6" s="137"/>
      <c r="J6" s="137"/>
      <c r="K6" s="137"/>
      <c r="L6" s="137"/>
      <c r="M6" s="137"/>
      <c r="N6" s="137"/>
      <c r="O6" s="138"/>
    </row>
    <row r="7" spans="1:15" ht="13.5" thickBot="1">
      <c r="A7" s="189"/>
      <c r="B7" s="192"/>
      <c r="C7" s="195"/>
      <c r="D7" s="203"/>
      <c r="E7" s="204"/>
      <c r="F7" s="204"/>
      <c r="G7" s="205"/>
      <c r="H7" s="136"/>
      <c r="I7" s="137"/>
      <c r="J7" s="137"/>
      <c r="K7" s="137"/>
      <c r="L7" s="137"/>
      <c r="M7" s="137"/>
      <c r="N7" s="137"/>
      <c r="O7" s="138"/>
    </row>
    <row r="8" spans="1:16" ht="13.5" customHeight="1" thickBot="1">
      <c r="A8" s="189"/>
      <c r="B8" s="192"/>
      <c r="C8" s="195"/>
      <c r="D8" s="188" t="s">
        <v>117</v>
      </c>
      <c r="E8" s="188" t="s">
        <v>118</v>
      </c>
      <c r="F8" s="142" t="s">
        <v>119</v>
      </c>
      <c r="G8" s="143"/>
      <c r="H8" s="144" t="s">
        <v>6</v>
      </c>
      <c r="I8" s="145"/>
      <c r="J8" s="146"/>
      <c r="K8" s="144" t="s">
        <v>20</v>
      </c>
      <c r="L8" s="145"/>
      <c r="M8" s="147"/>
      <c r="N8" s="148" t="s">
        <v>120</v>
      </c>
      <c r="O8" s="149"/>
      <c r="P8" s="150"/>
    </row>
    <row r="9" spans="1:16" ht="38.25" customHeight="1">
      <c r="A9" s="189"/>
      <c r="B9" s="192"/>
      <c r="C9" s="195"/>
      <c r="D9" s="189"/>
      <c r="E9" s="189"/>
      <c r="F9" s="169" t="s">
        <v>121</v>
      </c>
      <c r="G9" s="172" t="s">
        <v>122</v>
      </c>
      <c r="H9" s="50" t="s">
        <v>123</v>
      </c>
      <c r="I9" s="50" t="s">
        <v>124</v>
      </c>
      <c r="J9" s="50" t="s">
        <v>125</v>
      </c>
      <c r="K9" s="50" t="s">
        <v>126</v>
      </c>
      <c r="L9" s="50" t="s">
        <v>127</v>
      </c>
      <c r="M9" s="50" t="s">
        <v>128</v>
      </c>
      <c r="N9" s="50" t="s">
        <v>129</v>
      </c>
      <c r="O9" s="50" t="s">
        <v>130</v>
      </c>
      <c r="P9" s="51" t="s">
        <v>131</v>
      </c>
    </row>
    <row r="10" spans="1:15" ht="13.5" thickBot="1">
      <c r="A10" s="189"/>
      <c r="B10" s="192"/>
      <c r="C10" s="195"/>
      <c r="D10" s="189"/>
      <c r="E10" s="189"/>
      <c r="F10" s="170"/>
      <c r="G10" s="173"/>
      <c r="H10" s="50"/>
      <c r="I10" s="50"/>
      <c r="J10" s="50"/>
      <c r="K10" s="50"/>
      <c r="L10" s="50"/>
      <c r="M10" s="50"/>
      <c r="N10" s="50"/>
      <c r="O10" s="50"/>
    </row>
    <row r="11" spans="1:16" ht="12.75">
      <c r="A11" s="189"/>
      <c r="B11" s="192"/>
      <c r="C11" s="195"/>
      <c r="D11" s="189"/>
      <c r="E11" s="189"/>
      <c r="F11" s="170"/>
      <c r="G11" s="173"/>
      <c r="H11" s="50">
        <v>17</v>
      </c>
      <c r="I11" s="50">
        <v>23</v>
      </c>
      <c r="J11" s="50"/>
      <c r="K11" s="50">
        <v>16</v>
      </c>
      <c r="L11" s="50">
        <v>23</v>
      </c>
      <c r="M11" s="50"/>
      <c r="N11" s="50">
        <v>16</v>
      </c>
      <c r="O11" s="70">
        <v>20</v>
      </c>
      <c r="P11" s="68"/>
    </row>
    <row r="12" spans="1:16" ht="13.5" thickBot="1">
      <c r="A12" s="190"/>
      <c r="B12" s="193"/>
      <c r="C12" s="196"/>
      <c r="D12" s="190"/>
      <c r="E12" s="190"/>
      <c r="F12" s="171"/>
      <c r="G12" s="174"/>
      <c r="H12" s="92" t="s">
        <v>132</v>
      </c>
      <c r="I12" s="50" t="s">
        <v>132</v>
      </c>
      <c r="J12" s="50"/>
      <c r="K12" s="50" t="s">
        <v>132</v>
      </c>
      <c r="L12" s="50" t="s">
        <v>132</v>
      </c>
      <c r="M12" s="50"/>
      <c r="N12" s="50" t="s">
        <v>132</v>
      </c>
      <c r="O12" s="71" t="s">
        <v>132</v>
      </c>
      <c r="P12" s="69"/>
    </row>
    <row r="13" spans="1:16" ht="13.5" thickBot="1">
      <c r="A13" s="52">
        <v>1</v>
      </c>
      <c r="B13" s="52">
        <v>2</v>
      </c>
      <c r="C13" s="53">
        <v>3</v>
      </c>
      <c r="D13" s="52">
        <v>4</v>
      </c>
      <c r="E13" s="52">
        <v>5</v>
      </c>
      <c r="F13" s="52">
        <v>6</v>
      </c>
      <c r="G13" s="52">
        <v>7</v>
      </c>
      <c r="H13" s="52">
        <v>8</v>
      </c>
      <c r="I13" s="52">
        <v>9</v>
      </c>
      <c r="J13" s="52"/>
      <c r="K13" s="52">
        <v>10</v>
      </c>
      <c r="L13" s="52">
        <v>11</v>
      </c>
      <c r="M13" s="52"/>
      <c r="N13" s="52">
        <v>12</v>
      </c>
      <c r="O13" s="52">
        <v>13</v>
      </c>
      <c r="P13" s="54"/>
    </row>
    <row r="14" spans="1:18" ht="13.5" thickBot="1">
      <c r="A14" s="118" t="s">
        <v>1</v>
      </c>
      <c r="B14" s="118" t="s">
        <v>220</v>
      </c>
      <c r="C14" s="119" t="s">
        <v>293</v>
      </c>
      <c r="D14" s="104">
        <v>3078</v>
      </c>
      <c r="E14" s="104">
        <v>1026</v>
      </c>
      <c r="F14" s="104">
        <f>F15+F24+F29+F34</f>
        <v>2052</v>
      </c>
      <c r="G14" s="104">
        <f>G15+G24+G29+G34</f>
        <v>504</v>
      </c>
      <c r="H14" s="104">
        <f>H15+H24+H29+H34</f>
        <v>510</v>
      </c>
      <c r="I14" s="104">
        <f aca="true" t="shared" si="0" ref="I14:O14">I15+I24+I29+I34</f>
        <v>678</v>
      </c>
      <c r="J14" s="104">
        <f t="shared" si="0"/>
        <v>0</v>
      </c>
      <c r="K14" s="104">
        <f t="shared" si="0"/>
        <v>418</v>
      </c>
      <c r="L14" s="104">
        <f t="shared" si="0"/>
        <v>356</v>
      </c>
      <c r="M14" s="104">
        <f t="shared" si="0"/>
        <v>0</v>
      </c>
      <c r="N14" s="104">
        <f t="shared" si="0"/>
        <v>90</v>
      </c>
      <c r="O14" s="104">
        <f t="shared" si="0"/>
        <v>0</v>
      </c>
      <c r="P14" s="55"/>
      <c r="Q14" s="56">
        <f>SUM(P37:P38)</f>
        <v>0</v>
      </c>
      <c r="R14">
        <f>H14+I14+K14+L14+N14+O14</f>
        <v>2052</v>
      </c>
    </row>
    <row r="15" spans="1:17" s="32" customFormat="1" ht="13.5" thickBot="1">
      <c r="A15" s="118" t="s">
        <v>221</v>
      </c>
      <c r="B15" s="118" t="s">
        <v>268</v>
      </c>
      <c r="C15" s="119" t="s">
        <v>287</v>
      </c>
      <c r="D15" s="104">
        <f>E15+F15</f>
        <v>1449</v>
      </c>
      <c r="E15" s="104">
        <f>E16+E17+E18+E19+E20+E21+E22+E23</f>
        <v>481</v>
      </c>
      <c r="F15" s="104">
        <f>F16+F17+F18+F19+F20+F21+F22+F23</f>
        <v>968</v>
      </c>
      <c r="G15" s="104">
        <f>G19+G22+G23</f>
        <v>340</v>
      </c>
      <c r="H15" s="104">
        <f>H16+H17+H18+H19+H20+H21+H22+H23</f>
        <v>221</v>
      </c>
      <c r="I15" s="104">
        <f aca="true" t="shared" si="1" ref="I15:O15">I16+I17+I18+I19+I20+I21+I22+I23</f>
        <v>330</v>
      </c>
      <c r="J15" s="104">
        <f t="shared" si="1"/>
        <v>0</v>
      </c>
      <c r="K15" s="104">
        <f t="shared" si="1"/>
        <v>195</v>
      </c>
      <c r="L15" s="104">
        <f t="shared" si="1"/>
        <v>179</v>
      </c>
      <c r="M15" s="104">
        <f t="shared" si="1"/>
        <v>0</v>
      </c>
      <c r="N15" s="104">
        <f t="shared" si="1"/>
        <v>43</v>
      </c>
      <c r="O15" s="104">
        <f t="shared" si="1"/>
        <v>0</v>
      </c>
      <c r="P15" s="66"/>
      <c r="Q15" s="67"/>
    </row>
    <row r="16" spans="1:17" s="32" customFormat="1" ht="13.5" thickBot="1">
      <c r="A16" s="41" t="s">
        <v>222</v>
      </c>
      <c r="B16" s="117" t="s">
        <v>269</v>
      </c>
      <c r="C16" s="63" t="s">
        <v>168</v>
      </c>
      <c r="D16" s="41">
        <f aca="true" t="shared" si="2" ref="D16:D23">E16+F16</f>
        <v>192</v>
      </c>
      <c r="E16" s="63">
        <v>58</v>
      </c>
      <c r="F16" s="41">
        <v>134</v>
      </c>
      <c r="G16" s="41"/>
      <c r="H16" s="93">
        <v>34</v>
      </c>
      <c r="I16" s="93">
        <v>46</v>
      </c>
      <c r="J16" s="160"/>
      <c r="K16" s="93">
        <v>32</v>
      </c>
      <c r="L16" s="93">
        <v>22</v>
      </c>
      <c r="M16" s="93"/>
      <c r="N16" s="93">
        <v>0</v>
      </c>
      <c r="O16" s="93">
        <v>0</v>
      </c>
      <c r="P16" s="66"/>
      <c r="Q16" s="67"/>
    </row>
    <row r="17" spans="1:17" s="32" customFormat="1" ht="13.5" thickBot="1">
      <c r="A17" s="41" t="s">
        <v>223</v>
      </c>
      <c r="B17" s="117" t="s">
        <v>23</v>
      </c>
      <c r="C17" s="63" t="s">
        <v>251</v>
      </c>
      <c r="D17" s="41">
        <f t="shared" si="2"/>
        <v>258</v>
      </c>
      <c r="E17" s="63">
        <v>87</v>
      </c>
      <c r="F17" s="41">
        <v>171</v>
      </c>
      <c r="G17" s="41"/>
      <c r="H17" s="63">
        <v>34</v>
      </c>
      <c r="I17" s="63">
        <v>46</v>
      </c>
      <c r="J17" s="104"/>
      <c r="K17" s="63">
        <v>32</v>
      </c>
      <c r="L17" s="63">
        <v>42</v>
      </c>
      <c r="M17" s="93"/>
      <c r="N17" s="93">
        <v>17</v>
      </c>
      <c r="O17" s="93">
        <v>0</v>
      </c>
      <c r="P17" s="66"/>
      <c r="Q17" s="67"/>
    </row>
    <row r="18" spans="1:17" s="32" customFormat="1" ht="13.5" thickBot="1">
      <c r="A18" s="41" t="s">
        <v>230</v>
      </c>
      <c r="B18" s="161" t="s">
        <v>266</v>
      </c>
      <c r="C18" s="63" t="s">
        <v>167</v>
      </c>
      <c r="D18" s="41">
        <v>59</v>
      </c>
      <c r="E18" s="63">
        <v>20</v>
      </c>
      <c r="F18" s="41">
        <v>39</v>
      </c>
      <c r="G18" s="41"/>
      <c r="H18" s="63">
        <v>0</v>
      </c>
      <c r="I18" s="63">
        <v>0</v>
      </c>
      <c r="J18" s="104"/>
      <c r="K18" s="63">
        <v>16</v>
      </c>
      <c r="L18" s="63">
        <v>23</v>
      </c>
      <c r="M18" s="93"/>
      <c r="N18" s="93">
        <v>0</v>
      </c>
      <c r="O18" s="93">
        <v>0</v>
      </c>
      <c r="P18" s="66"/>
      <c r="Q18" s="67"/>
    </row>
    <row r="19" spans="1:17" s="32" customFormat="1" ht="13.5" thickBot="1">
      <c r="A19" s="159" t="s">
        <v>224</v>
      </c>
      <c r="B19" s="162" t="s">
        <v>29</v>
      </c>
      <c r="C19" s="163" t="s">
        <v>251</v>
      </c>
      <c r="D19" s="41">
        <f t="shared" si="2"/>
        <v>258</v>
      </c>
      <c r="E19" s="63">
        <v>87</v>
      </c>
      <c r="F19" s="41">
        <v>171</v>
      </c>
      <c r="G19" s="41">
        <v>171</v>
      </c>
      <c r="H19" s="93">
        <v>34</v>
      </c>
      <c r="I19" s="93">
        <v>46</v>
      </c>
      <c r="J19" s="160"/>
      <c r="K19" s="93">
        <v>32</v>
      </c>
      <c r="L19" s="93">
        <v>46</v>
      </c>
      <c r="M19" s="160"/>
      <c r="N19" s="93">
        <v>13</v>
      </c>
      <c r="O19" s="93">
        <v>0</v>
      </c>
      <c r="P19" s="66"/>
      <c r="Q19" s="67"/>
    </row>
    <row r="20" spans="1:17" s="32" customFormat="1" ht="13.5" thickBot="1">
      <c r="A20" s="159" t="s">
        <v>225</v>
      </c>
      <c r="B20" s="162" t="s">
        <v>263</v>
      </c>
      <c r="C20" s="163" t="s">
        <v>217</v>
      </c>
      <c r="D20" s="41">
        <v>59</v>
      </c>
      <c r="E20" s="63">
        <v>20</v>
      </c>
      <c r="F20" s="41">
        <v>39</v>
      </c>
      <c r="G20" s="41"/>
      <c r="H20" s="93">
        <v>0</v>
      </c>
      <c r="I20" s="93">
        <v>39</v>
      </c>
      <c r="J20" s="160"/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66"/>
      <c r="Q20" s="67"/>
    </row>
    <row r="21" spans="1:17" s="32" customFormat="1" ht="13.5" thickBot="1">
      <c r="A21" s="159" t="s">
        <v>227</v>
      </c>
      <c r="B21" s="117" t="s">
        <v>270</v>
      </c>
      <c r="C21" s="163" t="s">
        <v>252</v>
      </c>
      <c r="D21" s="41">
        <f t="shared" si="2"/>
        <v>257</v>
      </c>
      <c r="E21" s="63">
        <v>86</v>
      </c>
      <c r="F21" s="41">
        <v>171</v>
      </c>
      <c r="G21" s="41"/>
      <c r="H21" s="93">
        <v>34</v>
      </c>
      <c r="I21" s="93">
        <v>46</v>
      </c>
      <c r="J21" s="160"/>
      <c r="K21" s="93">
        <v>32</v>
      </c>
      <c r="L21" s="93">
        <v>46</v>
      </c>
      <c r="M21" s="160"/>
      <c r="N21" s="93">
        <v>13</v>
      </c>
      <c r="O21" s="93">
        <v>0</v>
      </c>
      <c r="P21" s="66"/>
      <c r="Q21" s="67"/>
    </row>
    <row r="22" spans="1:17" s="32" customFormat="1" ht="13.5" thickBot="1">
      <c r="A22" s="41" t="s">
        <v>231</v>
      </c>
      <c r="B22" s="164" t="s">
        <v>92</v>
      </c>
      <c r="C22" s="63" t="s">
        <v>226</v>
      </c>
      <c r="D22" s="41">
        <f t="shared" si="2"/>
        <v>257</v>
      </c>
      <c r="E22" s="63">
        <v>86</v>
      </c>
      <c r="F22" s="41">
        <v>171</v>
      </c>
      <c r="G22" s="41">
        <v>161</v>
      </c>
      <c r="H22" s="93">
        <v>51</v>
      </c>
      <c r="I22" s="93">
        <v>69</v>
      </c>
      <c r="J22" s="160"/>
      <c r="K22" s="93">
        <v>51</v>
      </c>
      <c r="L22" s="93">
        <v>0</v>
      </c>
      <c r="M22" s="93"/>
      <c r="N22" s="93">
        <v>0</v>
      </c>
      <c r="O22" s="93">
        <v>0</v>
      </c>
      <c r="P22" s="66"/>
      <c r="Q22" s="67"/>
    </row>
    <row r="23" spans="1:17" s="32" customFormat="1" ht="13.5" thickBot="1">
      <c r="A23" s="41" t="s">
        <v>234</v>
      </c>
      <c r="B23" s="117" t="s">
        <v>161</v>
      </c>
      <c r="C23" s="63" t="s">
        <v>217</v>
      </c>
      <c r="D23" s="41">
        <f t="shared" si="2"/>
        <v>109</v>
      </c>
      <c r="E23" s="63">
        <v>37</v>
      </c>
      <c r="F23" s="41">
        <v>72</v>
      </c>
      <c r="G23" s="41">
        <v>8</v>
      </c>
      <c r="H23" s="93">
        <v>34</v>
      </c>
      <c r="I23" s="93">
        <v>38</v>
      </c>
      <c r="J23" s="160"/>
      <c r="K23" s="93">
        <v>0</v>
      </c>
      <c r="L23" s="93">
        <v>0</v>
      </c>
      <c r="M23" s="93"/>
      <c r="N23" s="93">
        <v>0</v>
      </c>
      <c r="O23" s="93">
        <v>0</v>
      </c>
      <c r="P23" s="66"/>
      <c r="Q23" s="67"/>
    </row>
    <row r="24" spans="1:17" s="32" customFormat="1" ht="13.5" thickBot="1">
      <c r="A24" s="124" t="s">
        <v>221</v>
      </c>
      <c r="B24" s="125" t="s">
        <v>271</v>
      </c>
      <c r="C24" s="119" t="s">
        <v>272</v>
      </c>
      <c r="D24" s="131">
        <f>D25+D26+D27</f>
        <v>913</v>
      </c>
      <c r="E24" s="131">
        <f aca="true" t="shared" si="3" ref="E24:O24">E25+E26+E27</f>
        <v>285</v>
      </c>
      <c r="F24" s="131">
        <f t="shared" si="3"/>
        <v>628</v>
      </c>
      <c r="G24" s="131">
        <f t="shared" si="3"/>
        <v>99</v>
      </c>
      <c r="H24" s="131">
        <f t="shared" si="3"/>
        <v>170</v>
      </c>
      <c r="I24" s="131">
        <f t="shared" si="3"/>
        <v>218</v>
      </c>
      <c r="J24" s="131">
        <f t="shared" si="3"/>
        <v>0</v>
      </c>
      <c r="K24" s="131">
        <f t="shared" si="3"/>
        <v>106</v>
      </c>
      <c r="L24" s="131">
        <f t="shared" si="3"/>
        <v>134</v>
      </c>
      <c r="M24" s="131">
        <f t="shared" si="3"/>
        <v>0</v>
      </c>
      <c r="N24" s="131">
        <f t="shared" si="3"/>
        <v>0</v>
      </c>
      <c r="O24" s="131">
        <f t="shared" si="3"/>
        <v>0</v>
      </c>
      <c r="P24" s="66"/>
      <c r="Q24" s="67"/>
    </row>
    <row r="25" spans="1:17" s="32" customFormat="1" ht="13.5" thickBot="1">
      <c r="A25" s="165" t="s">
        <v>228</v>
      </c>
      <c r="B25" s="166" t="s">
        <v>33</v>
      </c>
      <c r="C25" s="63" t="s">
        <v>168</v>
      </c>
      <c r="D25" s="41">
        <f>E25+F25</f>
        <v>428</v>
      </c>
      <c r="E25" s="63">
        <v>142</v>
      </c>
      <c r="F25" s="165">
        <v>286</v>
      </c>
      <c r="G25" s="165">
        <v>4</v>
      </c>
      <c r="H25" s="93">
        <v>68</v>
      </c>
      <c r="I25" s="93">
        <v>92</v>
      </c>
      <c r="J25" s="160"/>
      <c r="K25" s="93">
        <v>58</v>
      </c>
      <c r="L25" s="93">
        <v>68</v>
      </c>
      <c r="M25" s="160"/>
      <c r="N25" s="93">
        <v>0</v>
      </c>
      <c r="O25" s="93">
        <v>0</v>
      </c>
      <c r="P25" s="66"/>
      <c r="Q25" s="67"/>
    </row>
    <row r="26" spans="1:17" s="32" customFormat="1" ht="13.5" thickBot="1">
      <c r="A26" s="165" t="s">
        <v>229</v>
      </c>
      <c r="B26" s="166" t="s">
        <v>232</v>
      </c>
      <c r="C26" s="63" t="s">
        <v>233</v>
      </c>
      <c r="D26" s="41">
        <f>E26+F26</f>
        <v>161</v>
      </c>
      <c r="E26" s="63">
        <v>53</v>
      </c>
      <c r="F26" s="165">
        <v>108</v>
      </c>
      <c r="G26" s="165">
        <v>70</v>
      </c>
      <c r="H26" s="165">
        <v>51</v>
      </c>
      <c r="I26" s="165">
        <v>57</v>
      </c>
      <c r="J26" s="165"/>
      <c r="K26" s="165">
        <v>0</v>
      </c>
      <c r="L26" s="165">
        <v>0</v>
      </c>
      <c r="M26" s="165"/>
      <c r="N26" s="165">
        <v>0</v>
      </c>
      <c r="O26" s="165">
        <v>0</v>
      </c>
      <c r="P26" s="66"/>
      <c r="Q26" s="67"/>
    </row>
    <row r="27" spans="1:17" s="32" customFormat="1" ht="13.5" thickBot="1">
      <c r="A27" s="165" t="s">
        <v>241</v>
      </c>
      <c r="B27" s="166" t="s">
        <v>35</v>
      </c>
      <c r="C27" s="63" t="s">
        <v>168</v>
      </c>
      <c r="D27" s="41">
        <f>E27+F27</f>
        <v>324</v>
      </c>
      <c r="E27" s="63">
        <v>90</v>
      </c>
      <c r="F27" s="165">
        <v>234</v>
      </c>
      <c r="G27" s="165">
        <v>25</v>
      </c>
      <c r="H27" s="165">
        <v>51</v>
      </c>
      <c r="I27" s="165">
        <v>69</v>
      </c>
      <c r="J27" s="165"/>
      <c r="K27" s="165">
        <v>48</v>
      </c>
      <c r="L27" s="165">
        <v>66</v>
      </c>
      <c r="M27" s="165"/>
      <c r="N27" s="165">
        <v>0</v>
      </c>
      <c r="O27" s="165">
        <v>0</v>
      </c>
      <c r="P27" s="66"/>
      <c r="Q27" s="67"/>
    </row>
    <row r="28" spans="1:17" s="32" customFormat="1" ht="13.5" thickBot="1">
      <c r="A28" s="165"/>
      <c r="B28" s="166" t="s">
        <v>273</v>
      </c>
      <c r="C28" s="63"/>
      <c r="D28" s="41"/>
      <c r="E28" s="63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66"/>
      <c r="Q28" s="67"/>
    </row>
    <row r="29" spans="1:17" s="32" customFormat="1" ht="13.5" thickBot="1">
      <c r="A29" s="124" t="s">
        <v>221</v>
      </c>
      <c r="B29" s="125" t="s">
        <v>235</v>
      </c>
      <c r="C29" s="119" t="s">
        <v>267</v>
      </c>
      <c r="D29" s="131">
        <f>D30+D31+D32</f>
        <v>252</v>
      </c>
      <c r="E29" s="131">
        <f>E30+E31+E32</f>
        <v>66</v>
      </c>
      <c r="F29" s="131">
        <f>F30+F31+F32+F33</f>
        <v>222</v>
      </c>
      <c r="G29" s="131">
        <f>G30+G31+G32</f>
        <v>12</v>
      </c>
      <c r="H29" s="131">
        <f>H30+H31+H32+H33</f>
        <v>68</v>
      </c>
      <c r="I29" s="131">
        <f aca="true" t="shared" si="4" ref="I29:O29">I30+I31+I32+I33</f>
        <v>84</v>
      </c>
      <c r="J29" s="131">
        <f t="shared" si="4"/>
        <v>0</v>
      </c>
      <c r="K29" s="131">
        <f t="shared" si="4"/>
        <v>34</v>
      </c>
      <c r="L29" s="131">
        <f t="shared" si="4"/>
        <v>0</v>
      </c>
      <c r="M29" s="131">
        <f t="shared" si="4"/>
        <v>0</v>
      </c>
      <c r="N29" s="131">
        <f t="shared" si="4"/>
        <v>36</v>
      </c>
      <c r="O29" s="131">
        <f t="shared" si="4"/>
        <v>0</v>
      </c>
      <c r="P29" s="66"/>
      <c r="Q29" s="67"/>
    </row>
    <row r="30" spans="1:17" s="32" customFormat="1" ht="13.5" thickBot="1">
      <c r="A30" s="165" t="s">
        <v>236</v>
      </c>
      <c r="B30" s="166" t="s">
        <v>36</v>
      </c>
      <c r="C30" s="63" t="s">
        <v>217</v>
      </c>
      <c r="D30" s="41">
        <f>E30+F30</f>
        <v>66</v>
      </c>
      <c r="E30" s="63">
        <v>30</v>
      </c>
      <c r="F30" s="165">
        <v>36</v>
      </c>
      <c r="G30" s="165"/>
      <c r="H30" s="93">
        <v>17</v>
      </c>
      <c r="I30" s="93">
        <v>19</v>
      </c>
      <c r="J30" s="160"/>
      <c r="K30" s="93">
        <v>0</v>
      </c>
      <c r="L30" s="93">
        <v>0</v>
      </c>
      <c r="M30" s="160"/>
      <c r="N30" s="93">
        <v>0</v>
      </c>
      <c r="O30" s="93">
        <v>0</v>
      </c>
      <c r="P30" s="66"/>
      <c r="Q30" s="67"/>
    </row>
    <row r="31" spans="1:17" s="32" customFormat="1" ht="13.5" thickBot="1">
      <c r="A31" s="165" t="s">
        <v>237</v>
      </c>
      <c r="B31" s="166" t="s">
        <v>265</v>
      </c>
      <c r="C31" s="63" t="s">
        <v>217</v>
      </c>
      <c r="D31" s="41">
        <f>E31+F31</f>
        <v>54</v>
      </c>
      <c r="E31" s="63">
        <v>18</v>
      </c>
      <c r="F31" s="165">
        <v>36</v>
      </c>
      <c r="G31" s="165">
        <v>7</v>
      </c>
      <c r="H31" s="93">
        <v>17</v>
      </c>
      <c r="I31" s="93">
        <v>19</v>
      </c>
      <c r="J31" s="160"/>
      <c r="K31" s="93">
        <v>0</v>
      </c>
      <c r="L31" s="93">
        <v>0</v>
      </c>
      <c r="M31" s="160"/>
      <c r="N31" s="93">
        <v>0</v>
      </c>
      <c r="O31" s="93">
        <v>0</v>
      </c>
      <c r="P31" s="66"/>
      <c r="Q31" s="67"/>
    </row>
    <row r="32" spans="1:17" s="32" customFormat="1" ht="13.5" thickBot="1">
      <c r="A32" s="165" t="s">
        <v>238</v>
      </c>
      <c r="B32" s="166" t="s">
        <v>274</v>
      </c>
      <c r="C32" s="63" t="s">
        <v>166</v>
      </c>
      <c r="D32" s="41">
        <f>E32+F32</f>
        <v>132</v>
      </c>
      <c r="E32" s="63">
        <v>18</v>
      </c>
      <c r="F32" s="165">
        <v>114</v>
      </c>
      <c r="G32" s="165">
        <v>5</v>
      </c>
      <c r="H32" s="165">
        <v>34</v>
      </c>
      <c r="I32" s="165">
        <v>46</v>
      </c>
      <c r="J32" s="165"/>
      <c r="K32" s="165">
        <v>34</v>
      </c>
      <c r="L32" s="165">
        <v>0</v>
      </c>
      <c r="M32" s="165"/>
      <c r="N32" s="165">
        <v>0</v>
      </c>
      <c r="O32" s="165">
        <v>0</v>
      </c>
      <c r="P32" s="66"/>
      <c r="Q32" s="67"/>
    </row>
    <row r="33" spans="1:17" s="32" customFormat="1" ht="26.25" thickBot="1">
      <c r="A33" s="167" t="s">
        <v>275</v>
      </c>
      <c r="B33" s="167" t="s">
        <v>276</v>
      </c>
      <c r="C33" s="163" t="s">
        <v>292</v>
      </c>
      <c r="D33" s="41">
        <v>54</v>
      </c>
      <c r="E33" s="63">
        <v>19</v>
      </c>
      <c r="F33" s="165">
        <v>36</v>
      </c>
      <c r="G33" s="165"/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160"/>
      <c r="N33" s="93">
        <v>36</v>
      </c>
      <c r="O33" s="93">
        <v>0</v>
      </c>
      <c r="P33" s="66"/>
      <c r="Q33" s="67"/>
    </row>
    <row r="34" spans="1:17" s="32" customFormat="1" ht="13.5" thickBot="1">
      <c r="A34" s="167"/>
      <c r="B34" s="168" t="s">
        <v>277</v>
      </c>
      <c r="C34" s="119" t="s">
        <v>278</v>
      </c>
      <c r="D34" s="131">
        <f>D35+D36+D37+D38</f>
        <v>351</v>
      </c>
      <c r="E34" s="104">
        <f>E35+E36+E37+E38</f>
        <v>117</v>
      </c>
      <c r="F34" s="124">
        <f>F35+F36+F37+F38</f>
        <v>234</v>
      </c>
      <c r="G34" s="165">
        <f>G35+G37</f>
        <v>53</v>
      </c>
      <c r="H34" s="95">
        <f>H35+H36+H37+H38</f>
        <v>51</v>
      </c>
      <c r="I34" s="95">
        <f aca="true" t="shared" si="5" ref="I34:O34">I35+I36+I37+I38</f>
        <v>46</v>
      </c>
      <c r="J34" s="95">
        <f t="shared" si="5"/>
        <v>0</v>
      </c>
      <c r="K34" s="95">
        <f t="shared" si="5"/>
        <v>83</v>
      </c>
      <c r="L34" s="95">
        <f t="shared" si="5"/>
        <v>43</v>
      </c>
      <c r="M34" s="95">
        <f t="shared" si="5"/>
        <v>0</v>
      </c>
      <c r="N34" s="95">
        <f t="shared" si="5"/>
        <v>11</v>
      </c>
      <c r="O34" s="95">
        <f t="shared" si="5"/>
        <v>0</v>
      </c>
      <c r="P34" s="66"/>
      <c r="Q34" s="67"/>
    </row>
    <row r="35" spans="1:17" s="32" customFormat="1" ht="26.25" thickBot="1">
      <c r="A35" s="167" t="s">
        <v>279</v>
      </c>
      <c r="B35" s="167" t="s">
        <v>280</v>
      </c>
      <c r="C35" s="63" t="s">
        <v>168</v>
      </c>
      <c r="D35" s="41">
        <f>E35+F35</f>
        <v>72</v>
      </c>
      <c r="E35" s="63">
        <v>24</v>
      </c>
      <c r="F35" s="165">
        <v>48</v>
      </c>
      <c r="G35" s="165">
        <v>24</v>
      </c>
      <c r="H35" s="93">
        <v>0</v>
      </c>
      <c r="I35" s="93">
        <v>0</v>
      </c>
      <c r="J35" s="160"/>
      <c r="K35" s="93">
        <v>48</v>
      </c>
      <c r="L35" s="93">
        <v>0</v>
      </c>
      <c r="M35" s="160"/>
      <c r="N35" s="93">
        <v>0</v>
      </c>
      <c r="O35" s="93">
        <v>0</v>
      </c>
      <c r="P35" s="66"/>
      <c r="Q35" s="67"/>
    </row>
    <row r="36" spans="1:17" s="32" customFormat="1" ht="13.5" thickBot="1">
      <c r="A36" s="167" t="s">
        <v>281</v>
      </c>
      <c r="B36" s="167" t="s">
        <v>282</v>
      </c>
      <c r="C36" s="63" t="s">
        <v>167</v>
      </c>
      <c r="D36" s="41">
        <v>54</v>
      </c>
      <c r="E36" s="63">
        <v>18</v>
      </c>
      <c r="F36" s="165">
        <v>36</v>
      </c>
      <c r="G36" s="165"/>
      <c r="H36" s="93">
        <v>0</v>
      </c>
      <c r="I36" s="93">
        <v>0</v>
      </c>
      <c r="J36" s="160"/>
      <c r="K36" s="93">
        <v>16</v>
      </c>
      <c r="L36" s="93">
        <v>20</v>
      </c>
      <c r="M36" s="160"/>
      <c r="N36" s="93">
        <v>0</v>
      </c>
      <c r="O36" s="93">
        <v>0</v>
      </c>
      <c r="P36" s="66"/>
      <c r="Q36" s="67"/>
    </row>
    <row r="37" spans="1:19" ht="13.5" thickBot="1">
      <c r="A37" s="167" t="s">
        <v>283</v>
      </c>
      <c r="B37" s="167" t="s">
        <v>284</v>
      </c>
      <c r="C37" s="63" t="s">
        <v>233</v>
      </c>
      <c r="D37" s="41">
        <v>90</v>
      </c>
      <c r="E37" s="63">
        <v>30</v>
      </c>
      <c r="F37" s="165">
        <v>60</v>
      </c>
      <c r="G37" s="165">
        <v>29</v>
      </c>
      <c r="H37" s="93">
        <v>34</v>
      </c>
      <c r="I37" s="93">
        <v>26</v>
      </c>
      <c r="J37" s="160"/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55"/>
      <c r="Q37" s="57"/>
      <c r="S37" s="32"/>
    </row>
    <row r="38" spans="1:19" ht="26.25" thickBot="1">
      <c r="A38" s="167" t="s">
        <v>285</v>
      </c>
      <c r="B38" s="167" t="s">
        <v>286</v>
      </c>
      <c r="C38" s="163" t="s">
        <v>251</v>
      </c>
      <c r="D38" s="41">
        <v>135</v>
      </c>
      <c r="E38" s="63">
        <v>45</v>
      </c>
      <c r="F38" s="165">
        <v>90</v>
      </c>
      <c r="G38" s="165"/>
      <c r="H38" s="93">
        <v>17</v>
      </c>
      <c r="I38" s="93">
        <v>20</v>
      </c>
      <c r="J38" s="160"/>
      <c r="K38" s="93">
        <v>19</v>
      </c>
      <c r="L38" s="93">
        <v>23</v>
      </c>
      <c r="M38" s="160"/>
      <c r="N38" s="93">
        <v>11</v>
      </c>
      <c r="O38" s="93">
        <v>0</v>
      </c>
      <c r="P38" s="55"/>
      <c r="Q38" s="57"/>
      <c r="S38" s="32"/>
    </row>
    <row r="39" spans="1:19" ht="16.5" thickBot="1">
      <c r="A39" s="124" t="s">
        <v>133</v>
      </c>
      <c r="B39" s="125" t="s">
        <v>134</v>
      </c>
      <c r="C39" s="126" t="s">
        <v>288</v>
      </c>
      <c r="D39" s="124">
        <f>D40+D41+D42+D43+D44+D45</f>
        <v>327</v>
      </c>
      <c r="E39" s="124">
        <f aca="true" t="shared" si="6" ref="E39:O39">E40+E41+E42+E43+E44+E45</f>
        <v>109</v>
      </c>
      <c r="F39" s="124">
        <f t="shared" si="6"/>
        <v>218</v>
      </c>
      <c r="G39" s="124">
        <f t="shared" si="6"/>
        <v>100</v>
      </c>
      <c r="H39" s="124">
        <f t="shared" si="6"/>
        <v>84</v>
      </c>
      <c r="I39" s="124">
        <f t="shared" si="6"/>
        <v>0</v>
      </c>
      <c r="J39" s="124">
        <f t="shared" si="6"/>
        <v>0</v>
      </c>
      <c r="K39" s="124">
        <f t="shared" si="6"/>
        <v>0</v>
      </c>
      <c r="L39" s="124">
        <f t="shared" si="6"/>
        <v>26</v>
      </c>
      <c r="M39" s="124">
        <f t="shared" si="6"/>
        <v>26</v>
      </c>
      <c r="N39" s="124">
        <f t="shared" si="6"/>
        <v>0</v>
      </c>
      <c r="O39" s="124">
        <f t="shared" si="6"/>
        <v>108</v>
      </c>
      <c r="P39" s="120">
        <f>N39+O39</f>
        <v>108</v>
      </c>
      <c r="Q39" s="57">
        <f aca="true" t="shared" si="7" ref="Q39:Q45">SUM(J39+M39+P39)</f>
        <v>134</v>
      </c>
      <c r="S39" s="32"/>
    </row>
    <row r="40" spans="1:19" ht="13.5" thickBot="1">
      <c r="A40" s="41" t="s">
        <v>79</v>
      </c>
      <c r="B40" s="117" t="s">
        <v>135</v>
      </c>
      <c r="C40" s="93" t="s">
        <v>252</v>
      </c>
      <c r="D40" s="41">
        <f aca="true" t="shared" si="8" ref="D40:D45">E40+F40</f>
        <v>54</v>
      </c>
      <c r="E40" s="41">
        <f>F40/2</f>
        <v>18</v>
      </c>
      <c r="F40" s="41">
        <v>36</v>
      </c>
      <c r="G40" s="41">
        <v>18</v>
      </c>
      <c r="H40" s="41">
        <v>0</v>
      </c>
      <c r="I40" s="41">
        <v>0</v>
      </c>
      <c r="J40" s="41"/>
      <c r="K40" s="41">
        <v>0</v>
      </c>
      <c r="L40" s="41">
        <v>0</v>
      </c>
      <c r="M40" s="41"/>
      <c r="N40" s="41">
        <v>0</v>
      </c>
      <c r="O40" s="41">
        <v>36</v>
      </c>
      <c r="P40" s="121"/>
      <c r="Q40" s="57">
        <f t="shared" si="7"/>
        <v>0</v>
      </c>
      <c r="R40">
        <f>SUM(H40:Q40)</f>
        <v>36</v>
      </c>
      <c r="S40" s="32"/>
    </row>
    <row r="41" spans="1:19" ht="13.5" thickBot="1">
      <c r="A41" s="41" t="s">
        <v>136</v>
      </c>
      <c r="B41" s="127" t="s">
        <v>37</v>
      </c>
      <c r="C41" s="93" t="s">
        <v>94</v>
      </c>
      <c r="D41" s="41">
        <f t="shared" si="8"/>
        <v>54</v>
      </c>
      <c r="E41" s="41">
        <f>F41/2</f>
        <v>18</v>
      </c>
      <c r="F41" s="41">
        <v>36</v>
      </c>
      <c r="G41" s="41">
        <v>18</v>
      </c>
      <c r="H41" s="41">
        <v>36</v>
      </c>
      <c r="I41" s="41">
        <v>0</v>
      </c>
      <c r="J41" s="41"/>
      <c r="K41" s="41">
        <v>0</v>
      </c>
      <c r="L41" s="41">
        <v>0</v>
      </c>
      <c r="M41" s="41"/>
      <c r="N41" s="41">
        <v>0</v>
      </c>
      <c r="O41" s="41">
        <v>0</v>
      </c>
      <c r="P41" s="121">
        <f>N41+O41</f>
        <v>0</v>
      </c>
      <c r="Q41" s="57">
        <f t="shared" si="7"/>
        <v>0</v>
      </c>
      <c r="R41">
        <f>SUM(R40)</f>
        <v>36</v>
      </c>
      <c r="S41" s="32"/>
    </row>
    <row r="42" spans="1:19" ht="13.5" thickBot="1">
      <c r="A42" s="41" t="s">
        <v>164</v>
      </c>
      <c r="B42" s="127" t="s">
        <v>96</v>
      </c>
      <c r="C42" s="93" t="s">
        <v>94</v>
      </c>
      <c r="D42" s="41">
        <f t="shared" si="8"/>
        <v>72</v>
      </c>
      <c r="E42" s="41">
        <f>F42/2</f>
        <v>24</v>
      </c>
      <c r="F42" s="41">
        <v>48</v>
      </c>
      <c r="G42" s="41">
        <v>24</v>
      </c>
      <c r="H42" s="41">
        <v>48</v>
      </c>
      <c r="I42" s="41">
        <v>0</v>
      </c>
      <c r="J42" s="41"/>
      <c r="K42" s="41">
        <v>0</v>
      </c>
      <c r="L42" s="41">
        <v>0</v>
      </c>
      <c r="M42" s="41"/>
      <c r="N42" s="41">
        <v>0</v>
      </c>
      <c r="O42" s="41">
        <v>0</v>
      </c>
      <c r="P42" s="121"/>
      <c r="Q42" s="57">
        <f t="shared" si="7"/>
        <v>0</v>
      </c>
      <c r="R42">
        <f>SUM(H42:Q42)</f>
        <v>48</v>
      </c>
      <c r="S42" s="32"/>
    </row>
    <row r="43" spans="1:19" ht="13.5" thickBot="1">
      <c r="A43" s="41" t="s">
        <v>260</v>
      </c>
      <c r="B43" s="127" t="s">
        <v>137</v>
      </c>
      <c r="C43" s="93" t="s">
        <v>219</v>
      </c>
      <c r="D43" s="41">
        <f t="shared" si="8"/>
        <v>54</v>
      </c>
      <c r="E43" s="41">
        <f>F43/2</f>
        <v>18</v>
      </c>
      <c r="F43" s="41">
        <v>36</v>
      </c>
      <c r="G43" s="41">
        <v>18</v>
      </c>
      <c r="H43" s="41">
        <v>0</v>
      </c>
      <c r="I43" s="41">
        <v>0</v>
      </c>
      <c r="J43" s="41"/>
      <c r="K43" s="41">
        <v>0</v>
      </c>
      <c r="L43" s="41">
        <v>0</v>
      </c>
      <c r="M43" s="41"/>
      <c r="N43" s="41">
        <v>0</v>
      </c>
      <c r="O43" s="41">
        <v>36</v>
      </c>
      <c r="P43" s="121"/>
      <c r="Q43" s="57">
        <f t="shared" si="7"/>
        <v>0</v>
      </c>
      <c r="R43">
        <f>SUM(H43:Q43)</f>
        <v>36</v>
      </c>
      <c r="S43" s="32"/>
    </row>
    <row r="44" spans="1:19" ht="13.5" thickBot="1">
      <c r="A44" s="41" t="s">
        <v>261</v>
      </c>
      <c r="B44" s="127" t="s">
        <v>112</v>
      </c>
      <c r="C44" s="93" t="s">
        <v>219</v>
      </c>
      <c r="D44" s="41">
        <f t="shared" si="8"/>
        <v>54</v>
      </c>
      <c r="E44" s="41">
        <f>F44/2</f>
        <v>18</v>
      </c>
      <c r="F44" s="41">
        <v>36</v>
      </c>
      <c r="G44" s="41">
        <v>9</v>
      </c>
      <c r="H44" s="41">
        <v>0</v>
      </c>
      <c r="I44" s="41">
        <v>0</v>
      </c>
      <c r="J44" s="41"/>
      <c r="K44" s="41">
        <v>0</v>
      </c>
      <c r="L44" s="41">
        <v>0</v>
      </c>
      <c r="M44" s="41"/>
      <c r="N44" s="41">
        <v>0</v>
      </c>
      <c r="O44" s="41">
        <v>36</v>
      </c>
      <c r="P44" s="121">
        <f>N44+O44</f>
        <v>36</v>
      </c>
      <c r="Q44" s="57">
        <f t="shared" si="7"/>
        <v>36</v>
      </c>
      <c r="R44">
        <v>36</v>
      </c>
      <c r="S44" s="32"/>
    </row>
    <row r="45" spans="1:19" ht="13.5" thickBot="1">
      <c r="A45" s="41" t="s">
        <v>262</v>
      </c>
      <c r="B45" s="127" t="s">
        <v>41</v>
      </c>
      <c r="C45" s="63" t="s">
        <v>167</v>
      </c>
      <c r="D45" s="41">
        <f t="shared" si="8"/>
        <v>39</v>
      </c>
      <c r="E45" s="41">
        <v>13</v>
      </c>
      <c r="F45" s="41">
        <f>H45+I45+K45+L45+N45+O45</f>
        <v>26</v>
      </c>
      <c r="G45" s="41">
        <v>13</v>
      </c>
      <c r="H45" s="41">
        <v>0</v>
      </c>
      <c r="I45" s="41">
        <v>0</v>
      </c>
      <c r="J45" s="41"/>
      <c r="K45" s="41">
        <v>0</v>
      </c>
      <c r="L45" s="41">
        <v>26</v>
      </c>
      <c r="M45" s="41">
        <f>K45+L45</f>
        <v>26</v>
      </c>
      <c r="N45" s="41">
        <v>0</v>
      </c>
      <c r="O45" s="41">
        <v>0</v>
      </c>
      <c r="P45" s="121"/>
      <c r="Q45" s="57">
        <f t="shared" si="7"/>
        <v>26</v>
      </c>
      <c r="R45">
        <v>26</v>
      </c>
      <c r="S45" s="32"/>
    </row>
    <row r="46" spans="1:19" ht="13.5" thickBot="1">
      <c r="A46" s="124" t="s">
        <v>13</v>
      </c>
      <c r="B46" s="125" t="s">
        <v>14</v>
      </c>
      <c r="C46" s="128" t="s">
        <v>291</v>
      </c>
      <c r="D46" s="124">
        <f>D47+D63</f>
        <v>2156</v>
      </c>
      <c r="E46" s="124">
        <f aca="true" t="shared" si="9" ref="E46:O46">E47+E63</f>
        <v>250</v>
      </c>
      <c r="F46" s="124">
        <f t="shared" si="9"/>
        <v>1906</v>
      </c>
      <c r="G46" s="124">
        <f t="shared" si="9"/>
        <v>270</v>
      </c>
      <c r="H46" s="124">
        <f t="shared" si="9"/>
        <v>18</v>
      </c>
      <c r="I46" s="124">
        <f t="shared" si="9"/>
        <v>150</v>
      </c>
      <c r="J46" s="124">
        <f t="shared" si="9"/>
        <v>0</v>
      </c>
      <c r="K46" s="124">
        <f t="shared" si="9"/>
        <v>158</v>
      </c>
      <c r="L46" s="124">
        <f t="shared" si="9"/>
        <v>446</v>
      </c>
      <c r="M46" s="124">
        <f t="shared" si="9"/>
        <v>0</v>
      </c>
      <c r="N46" s="124">
        <f t="shared" si="9"/>
        <v>522</v>
      </c>
      <c r="O46" s="124">
        <f t="shared" si="9"/>
        <v>612</v>
      </c>
      <c r="P46" s="120" t="e">
        <f>P47+P63</f>
        <v>#REF!</v>
      </c>
      <c r="Q46" s="57"/>
      <c r="S46" s="32"/>
    </row>
    <row r="47" spans="1:19" ht="13.5" thickBot="1">
      <c r="A47" s="124" t="s">
        <v>21</v>
      </c>
      <c r="B47" s="125" t="s">
        <v>16</v>
      </c>
      <c r="C47" s="128" t="s">
        <v>291</v>
      </c>
      <c r="D47" s="124">
        <f>D48+D55+D59</f>
        <v>2096</v>
      </c>
      <c r="E47" s="124">
        <f aca="true" t="shared" si="10" ref="E47:O47">E48+E55+E59</f>
        <v>230</v>
      </c>
      <c r="F47" s="124">
        <f t="shared" si="10"/>
        <v>1866</v>
      </c>
      <c r="G47" s="124">
        <f t="shared" si="10"/>
        <v>230</v>
      </c>
      <c r="H47" s="124">
        <f t="shared" si="10"/>
        <v>18</v>
      </c>
      <c r="I47" s="124">
        <f t="shared" si="10"/>
        <v>150</v>
      </c>
      <c r="J47" s="124">
        <f t="shared" si="10"/>
        <v>0</v>
      </c>
      <c r="K47" s="124">
        <f t="shared" si="10"/>
        <v>158</v>
      </c>
      <c r="L47" s="124">
        <f t="shared" si="10"/>
        <v>424</v>
      </c>
      <c r="M47" s="124">
        <f t="shared" si="10"/>
        <v>0</v>
      </c>
      <c r="N47" s="124">
        <f t="shared" si="10"/>
        <v>504</v>
      </c>
      <c r="O47" s="124">
        <f t="shared" si="10"/>
        <v>612</v>
      </c>
      <c r="P47" s="124" t="e">
        <f>P48+P55+P59</f>
        <v>#REF!</v>
      </c>
      <c r="Q47" s="124" t="e">
        <f>Q48+Q55+Q59</f>
        <v>#REF!</v>
      </c>
      <c r="S47" s="32"/>
    </row>
    <row r="48" spans="1:19" ht="31.5" customHeight="1" thickBot="1">
      <c r="A48" s="124" t="s">
        <v>138</v>
      </c>
      <c r="B48" s="129" t="s">
        <v>242</v>
      </c>
      <c r="C48" s="128" t="s">
        <v>290</v>
      </c>
      <c r="D48" s="124">
        <f>D49+D50+D51+D52+D53+D54</f>
        <v>360</v>
      </c>
      <c r="E48" s="124">
        <f aca="true" t="shared" si="11" ref="E48:O48">E49+E50+E51+E52+E53+E54</f>
        <v>84</v>
      </c>
      <c r="F48" s="124">
        <f t="shared" si="11"/>
        <v>276</v>
      </c>
      <c r="G48" s="124">
        <f t="shared" si="11"/>
        <v>84</v>
      </c>
      <c r="H48" s="124">
        <f t="shared" si="11"/>
        <v>18</v>
      </c>
      <c r="I48" s="124">
        <f t="shared" si="11"/>
        <v>150</v>
      </c>
      <c r="J48" s="124">
        <f t="shared" si="11"/>
        <v>0</v>
      </c>
      <c r="K48" s="124">
        <f t="shared" si="11"/>
        <v>108</v>
      </c>
      <c r="L48" s="124">
        <f t="shared" si="11"/>
        <v>0</v>
      </c>
      <c r="M48" s="124">
        <f t="shared" si="11"/>
        <v>0</v>
      </c>
      <c r="N48" s="124">
        <f t="shared" si="11"/>
        <v>0</v>
      </c>
      <c r="O48" s="124">
        <f t="shared" si="11"/>
        <v>0</v>
      </c>
      <c r="P48" s="122">
        <v>0</v>
      </c>
      <c r="Q48" s="58">
        <v>0</v>
      </c>
      <c r="S48" s="32"/>
    </row>
    <row r="49" spans="1:19" ht="26.25" customHeight="1" thickBot="1">
      <c r="A49" s="41" t="s">
        <v>44</v>
      </c>
      <c r="B49" s="127" t="s">
        <v>243</v>
      </c>
      <c r="C49" s="93" t="s">
        <v>240</v>
      </c>
      <c r="D49" s="41">
        <f>E49+F49</f>
        <v>72</v>
      </c>
      <c r="E49" s="41">
        <v>24</v>
      </c>
      <c r="F49" s="41">
        <v>48</v>
      </c>
      <c r="G49" s="41">
        <v>24</v>
      </c>
      <c r="H49" s="41">
        <v>18</v>
      </c>
      <c r="I49" s="41">
        <v>30</v>
      </c>
      <c r="J49" s="41"/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21"/>
      <c r="Q49" s="57">
        <f aca="true" t="shared" si="12" ref="Q49:Q64">J49+M49+P49</f>
        <v>0</v>
      </c>
      <c r="R49">
        <f aca="true" t="shared" si="13" ref="R49:R54">SUM(H49:Q49)</f>
        <v>48</v>
      </c>
      <c r="S49" s="32"/>
    </row>
    <row r="50" spans="1:19" ht="27.75" customHeight="1" thickBot="1">
      <c r="A50" s="41" t="s">
        <v>99</v>
      </c>
      <c r="B50" s="127" t="s">
        <v>108</v>
      </c>
      <c r="C50" s="93" t="s">
        <v>240</v>
      </c>
      <c r="D50" s="41">
        <f>E50+F50</f>
        <v>72</v>
      </c>
      <c r="E50" s="41">
        <v>24</v>
      </c>
      <c r="F50" s="41">
        <v>48</v>
      </c>
      <c r="G50" s="41">
        <v>24</v>
      </c>
      <c r="H50" s="41">
        <v>0</v>
      </c>
      <c r="I50" s="41">
        <v>48</v>
      </c>
      <c r="J50" s="41"/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121"/>
      <c r="Q50" s="57">
        <f t="shared" si="12"/>
        <v>0</v>
      </c>
      <c r="R50">
        <f t="shared" si="13"/>
        <v>48</v>
      </c>
      <c r="S50" s="32"/>
    </row>
    <row r="51" spans="1:19" ht="24.75" customHeight="1" thickBot="1">
      <c r="A51" s="41" t="s">
        <v>264</v>
      </c>
      <c r="B51" s="127" t="s">
        <v>244</v>
      </c>
      <c r="C51" s="93" t="s">
        <v>240</v>
      </c>
      <c r="D51" s="41">
        <f>E51+F51</f>
        <v>54</v>
      </c>
      <c r="E51" s="41">
        <v>18</v>
      </c>
      <c r="F51" s="41">
        <v>36</v>
      </c>
      <c r="G51" s="41">
        <v>18</v>
      </c>
      <c r="H51" s="41">
        <v>0</v>
      </c>
      <c r="I51" s="41">
        <v>36</v>
      </c>
      <c r="J51" s="41"/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121"/>
      <c r="Q51" s="57"/>
      <c r="R51">
        <f t="shared" si="13"/>
        <v>36</v>
      </c>
      <c r="S51" s="32"/>
    </row>
    <row r="52" spans="1:19" ht="12.75" customHeight="1" thickBot="1">
      <c r="A52" s="41" t="s">
        <v>245</v>
      </c>
      <c r="B52" s="127" t="s">
        <v>246</v>
      </c>
      <c r="C52" s="93" t="s">
        <v>289</v>
      </c>
      <c r="D52" s="41">
        <f>E52+F52</f>
        <v>54</v>
      </c>
      <c r="E52" s="41">
        <v>18</v>
      </c>
      <c r="F52" s="41">
        <v>36</v>
      </c>
      <c r="G52" s="41">
        <v>18</v>
      </c>
      <c r="H52" s="41">
        <v>0</v>
      </c>
      <c r="I52" s="41">
        <v>0</v>
      </c>
      <c r="J52" s="41"/>
      <c r="K52" s="41">
        <v>36</v>
      </c>
      <c r="L52" s="41">
        <v>0</v>
      </c>
      <c r="M52" s="41">
        <v>0</v>
      </c>
      <c r="N52" s="41">
        <v>0</v>
      </c>
      <c r="O52" s="41">
        <v>0</v>
      </c>
      <c r="P52" s="121"/>
      <c r="Q52" s="57"/>
      <c r="R52">
        <f t="shared" si="13"/>
        <v>36</v>
      </c>
      <c r="S52" s="32"/>
    </row>
    <row r="53" spans="1:19" ht="13.5" thickBot="1">
      <c r="A53" s="41" t="s">
        <v>101</v>
      </c>
      <c r="B53" s="117" t="s">
        <v>87</v>
      </c>
      <c r="C53" s="93" t="s">
        <v>289</v>
      </c>
      <c r="D53" s="41">
        <v>72</v>
      </c>
      <c r="E53" s="41"/>
      <c r="F53" s="41">
        <v>72</v>
      </c>
      <c r="G53" s="41"/>
      <c r="H53" s="41">
        <v>0</v>
      </c>
      <c r="I53" s="130">
        <v>36</v>
      </c>
      <c r="J53" s="41"/>
      <c r="K53" s="41">
        <v>36</v>
      </c>
      <c r="L53" s="41">
        <v>0</v>
      </c>
      <c r="M53" s="41">
        <v>0</v>
      </c>
      <c r="N53" s="41">
        <v>0</v>
      </c>
      <c r="O53" s="41">
        <v>0</v>
      </c>
      <c r="P53" s="121"/>
      <c r="Q53" s="57">
        <f t="shared" si="12"/>
        <v>0</v>
      </c>
      <c r="R53">
        <f t="shared" si="13"/>
        <v>72</v>
      </c>
      <c r="S53" s="32"/>
    </row>
    <row r="54" spans="1:19" ht="13.5" thickBot="1">
      <c r="A54" s="41" t="s">
        <v>139</v>
      </c>
      <c r="B54" s="117" t="s">
        <v>88</v>
      </c>
      <c r="C54" s="93" t="s">
        <v>253</v>
      </c>
      <c r="D54" s="41">
        <v>36</v>
      </c>
      <c r="E54" s="41"/>
      <c r="F54" s="41">
        <v>36</v>
      </c>
      <c r="G54" s="41"/>
      <c r="H54" s="41">
        <v>0</v>
      </c>
      <c r="I54" s="41">
        <v>0</v>
      </c>
      <c r="J54" s="41"/>
      <c r="K54" s="41">
        <v>36</v>
      </c>
      <c r="L54" s="41">
        <v>0</v>
      </c>
      <c r="M54" s="41"/>
      <c r="N54" s="41">
        <v>0</v>
      </c>
      <c r="O54" s="41">
        <v>0</v>
      </c>
      <c r="P54" s="121"/>
      <c r="Q54" s="57">
        <f t="shared" si="12"/>
        <v>0</v>
      </c>
      <c r="R54">
        <f t="shared" si="13"/>
        <v>36</v>
      </c>
      <c r="S54" s="32"/>
    </row>
    <row r="55" spans="1:19" ht="26.25" customHeight="1" thickBot="1">
      <c r="A55" s="124" t="s">
        <v>93</v>
      </c>
      <c r="B55" s="129" t="s">
        <v>247</v>
      </c>
      <c r="C55" s="128" t="s">
        <v>256</v>
      </c>
      <c r="D55" s="124">
        <f>D56+D57+D58</f>
        <v>800</v>
      </c>
      <c r="E55" s="124">
        <f aca="true" t="shared" si="14" ref="E55:O55">E56+E57+E58</f>
        <v>38</v>
      </c>
      <c r="F55" s="124">
        <f t="shared" si="14"/>
        <v>762</v>
      </c>
      <c r="G55" s="124">
        <f t="shared" si="14"/>
        <v>38</v>
      </c>
      <c r="H55" s="124">
        <f t="shared" si="14"/>
        <v>0</v>
      </c>
      <c r="I55" s="124">
        <f t="shared" si="14"/>
        <v>0</v>
      </c>
      <c r="J55" s="124">
        <f t="shared" si="14"/>
        <v>0</v>
      </c>
      <c r="K55" s="124">
        <f t="shared" si="14"/>
        <v>50</v>
      </c>
      <c r="L55" s="124">
        <f t="shared" si="14"/>
        <v>424</v>
      </c>
      <c r="M55" s="124">
        <f t="shared" si="14"/>
        <v>0</v>
      </c>
      <c r="N55" s="124">
        <f t="shared" si="14"/>
        <v>288</v>
      </c>
      <c r="O55" s="124">
        <f t="shared" si="14"/>
        <v>0</v>
      </c>
      <c r="P55" s="122" t="e">
        <f>P56+#REF!+#REF!+#REF!+#REF!</f>
        <v>#REF!</v>
      </c>
      <c r="Q55" s="57" t="e">
        <f t="shared" si="12"/>
        <v>#REF!</v>
      </c>
      <c r="S55" s="32"/>
    </row>
    <row r="56" spans="1:19" ht="31.5" customHeight="1" thickBot="1">
      <c r="A56" s="41" t="s">
        <v>48</v>
      </c>
      <c r="B56" s="127" t="s">
        <v>248</v>
      </c>
      <c r="C56" s="93" t="s">
        <v>254</v>
      </c>
      <c r="D56" s="41">
        <f>E56+F56</f>
        <v>116</v>
      </c>
      <c r="E56" s="41">
        <v>38</v>
      </c>
      <c r="F56" s="41">
        <v>78</v>
      </c>
      <c r="G56" s="41">
        <v>38</v>
      </c>
      <c r="H56" s="41">
        <v>0</v>
      </c>
      <c r="I56" s="41">
        <v>0</v>
      </c>
      <c r="J56" s="41"/>
      <c r="K56" s="41">
        <v>32</v>
      </c>
      <c r="L56" s="41">
        <v>46</v>
      </c>
      <c r="M56" s="41"/>
      <c r="N56" s="41">
        <v>0</v>
      </c>
      <c r="O56" s="41">
        <v>0</v>
      </c>
      <c r="P56" s="121"/>
      <c r="Q56" s="57">
        <f t="shared" si="12"/>
        <v>0</v>
      </c>
      <c r="R56">
        <f>SUM(H56:Q56)</f>
        <v>78</v>
      </c>
      <c r="S56" s="32"/>
    </row>
    <row r="57" spans="1:19" ht="15.75" customHeight="1" thickBot="1">
      <c r="A57" s="41" t="s">
        <v>109</v>
      </c>
      <c r="B57" s="127" t="s">
        <v>87</v>
      </c>
      <c r="C57" s="93" t="s">
        <v>239</v>
      </c>
      <c r="D57" s="41">
        <v>324</v>
      </c>
      <c r="E57" s="41"/>
      <c r="F57" s="41">
        <v>324</v>
      </c>
      <c r="G57" s="41"/>
      <c r="H57" s="41">
        <v>0</v>
      </c>
      <c r="I57" s="41">
        <v>0</v>
      </c>
      <c r="J57" s="41"/>
      <c r="K57" s="41">
        <v>18</v>
      </c>
      <c r="L57" s="41">
        <v>306</v>
      </c>
      <c r="M57" s="41"/>
      <c r="N57" s="41">
        <v>0</v>
      </c>
      <c r="O57" s="41">
        <v>0</v>
      </c>
      <c r="P57" s="121"/>
      <c r="Q57" s="57"/>
      <c r="R57">
        <f>SUM(H57:Q57)</f>
        <v>324</v>
      </c>
      <c r="S57" s="32"/>
    </row>
    <row r="58" spans="1:19" ht="15.75" customHeight="1" thickBot="1">
      <c r="A58" s="41" t="s">
        <v>110</v>
      </c>
      <c r="B58" s="127" t="s">
        <v>88</v>
      </c>
      <c r="C58" s="93" t="s">
        <v>255</v>
      </c>
      <c r="D58" s="41">
        <v>360</v>
      </c>
      <c r="E58" s="41"/>
      <c r="F58" s="41">
        <v>360</v>
      </c>
      <c r="G58" s="41"/>
      <c r="H58" s="41">
        <v>0</v>
      </c>
      <c r="I58" s="41">
        <v>0</v>
      </c>
      <c r="J58" s="41"/>
      <c r="K58" s="41">
        <v>0</v>
      </c>
      <c r="L58" s="41">
        <v>72</v>
      </c>
      <c r="M58" s="41"/>
      <c r="N58" s="41">
        <v>288</v>
      </c>
      <c r="O58" s="41">
        <v>0</v>
      </c>
      <c r="P58" s="121"/>
      <c r="Q58" s="57"/>
      <c r="R58">
        <f>SUM(H58:Q58)</f>
        <v>360</v>
      </c>
      <c r="S58" s="32"/>
    </row>
    <row r="59" spans="1:19" ht="26.25" thickBot="1">
      <c r="A59" s="124" t="s">
        <v>56</v>
      </c>
      <c r="B59" s="129" t="s">
        <v>249</v>
      </c>
      <c r="C59" s="128" t="s">
        <v>256</v>
      </c>
      <c r="D59" s="124">
        <f>D60+D61+D62</f>
        <v>936</v>
      </c>
      <c r="E59" s="124">
        <f aca="true" t="shared" si="15" ref="E59:O59">E60+E61+E62</f>
        <v>108</v>
      </c>
      <c r="F59" s="124">
        <f t="shared" si="15"/>
        <v>828</v>
      </c>
      <c r="G59" s="124">
        <f t="shared" si="15"/>
        <v>108</v>
      </c>
      <c r="H59" s="124">
        <f t="shared" si="15"/>
        <v>0</v>
      </c>
      <c r="I59" s="124">
        <f t="shared" si="15"/>
        <v>0</v>
      </c>
      <c r="J59" s="124">
        <f t="shared" si="15"/>
        <v>0</v>
      </c>
      <c r="K59" s="124">
        <f t="shared" si="15"/>
        <v>0</v>
      </c>
      <c r="L59" s="124">
        <f t="shared" si="15"/>
        <v>0</v>
      </c>
      <c r="M59" s="124">
        <f t="shared" si="15"/>
        <v>0</v>
      </c>
      <c r="N59" s="124">
        <f t="shared" si="15"/>
        <v>216</v>
      </c>
      <c r="O59" s="124">
        <f t="shared" si="15"/>
        <v>612</v>
      </c>
      <c r="P59" s="122">
        <f>P60</f>
        <v>216</v>
      </c>
      <c r="Q59" s="57">
        <f t="shared" si="12"/>
        <v>216</v>
      </c>
      <c r="S59" s="32"/>
    </row>
    <row r="60" spans="1:18" ht="39.75" customHeight="1" thickBot="1">
      <c r="A60" s="41" t="s">
        <v>245</v>
      </c>
      <c r="B60" s="127" t="s">
        <v>250</v>
      </c>
      <c r="C60" s="93" t="s">
        <v>257</v>
      </c>
      <c r="D60" s="41">
        <f>E60+F60</f>
        <v>324</v>
      </c>
      <c r="E60" s="41">
        <v>108</v>
      </c>
      <c r="F60" s="41">
        <v>216</v>
      </c>
      <c r="G60" s="41">
        <v>108</v>
      </c>
      <c r="H60" s="41">
        <v>0</v>
      </c>
      <c r="I60" s="41">
        <v>0</v>
      </c>
      <c r="J60" s="41"/>
      <c r="K60" s="41">
        <v>0</v>
      </c>
      <c r="L60" s="41">
        <v>0</v>
      </c>
      <c r="M60" s="41"/>
      <c r="N60" s="130">
        <v>108</v>
      </c>
      <c r="O60" s="41">
        <v>108</v>
      </c>
      <c r="P60" s="121">
        <f>N60+O60</f>
        <v>216</v>
      </c>
      <c r="Q60" s="57">
        <f t="shared" si="12"/>
        <v>216</v>
      </c>
      <c r="R60">
        <f>H60+I60+K60+L60+N60+O60</f>
        <v>216</v>
      </c>
    </row>
    <row r="61" spans="1:18" ht="13.5" thickBot="1">
      <c r="A61" s="41" t="s">
        <v>89</v>
      </c>
      <c r="B61" s="127" t="s">
        <v>87</v>
      </c>
      <c r="C61" s="93" t="s">
        <v>219</v>
      </c>
      <c r="D61" s="41">
        <v>288</v>
      </c>
      <c r="E61" s="41"/>
      <c r="F61" s="41">
        <v>288</v>
      </c>
      <c r="G61" s="41"/>
      <c r="H61" s="41">
        <v>0</v>
      </c>
      <c r="I61" s="41">
        <v>0</v>
      </c>
      <c r="J61" s="41"/>
      <c r="K61" s="41">
        <v>0</v>
      </c>
      <c r="L61" s="41">
        <v>0</v>
      </c>
      <c r="M61" s="41"/>
      <c r="N61" s="130">
        <v>108</v>
      </c>
      <c r="O61" s="41">
        <v>180</v>
      </c>
      <c r="P61" s="121">
        <f>N61+O61</f>
        <v>288</v>
      </c>
      <c r="Q61" s="57">
        <f t="shared" si="12"/>
        <v>288</v>
      </c>
      <c r="R61">
        <f>H61+I61+K61+L61+N61+O61</f>
        <v>288</v>
      </c>
    </row>
    <row r="62" spans="1:18" ht="13.5" thickBot="1">
      <c r="A62" s="41" t="s">
        <v>90</v>
      </c>
      <c r="B62" s="127" t="s">
        <v>88</v>
      </c>
      <c r="C62" s="93" t="s">
        <v>258</v>
      </c>
      <c r="D62" s="41">
        <v>324</v>
      </c>
      <c r="E62" s="41"/>
      <c r="F62" s="41">
        <v>324</v>
      </c>
      <c r="G62" s="41"/>
      <c r="H62" s="41">
        <v>0</v>
      </c>
      <c r="I62" s="41">
        <v>0</v>
      </c>
      <c r="J62" s="41"/>
      <c r="K62" s="41">
        <v>0</v>
      </c>
      <c r="L62" s="41">
        <v>0</v>
      </c>
      <c r="M62" s="41"/>
      <c r="N62" s="130">
        <v>0</v>
      </c>
      <c r="O62" s="41">
        <v>324</v>
      </c>
      <c r="P62" s="121">
        <f>N62+O62</f>
        <v>324</v>
      </c>
      <c r="Q62" s="57">
        <f t="shared" si="12"/>
        <v>324</v>
      </c>
      <c r="R62">
        <f>H62+I62+K62+L62+N62+O62</f>
        <v>324</v>
      </c>
    </row>
    <row r="63" spans="1:18" ht="13.5" thickBot="1">
      <c r="A63" s="131" t="s">
        <v>17</v>
      </c>
      <c r="B63" s="132" t="s">
        <v>92</v>
      </c>
      <c r="C63" s="93" t="s">
        <v>259</v>
      </c>
      <c r="D63" s="41">
        <v>60</v>
      </c>
      <c r="E63" s="41">
        <v>20</v>
      </c>
      <c r="F63" s="41">
        <v>40</v>
      </c>
      <c r="G63" s="41">
        <v>40</v>
      </c>
      <c r="H63" s="41">
        <v>0</v>
      </c>
      <c r="I63" s="41">
        <v>0</v>
      </c>
      <c r="J63" s="41"/>
      <c r="K63" s="41">
        <v>0</v>
      </c>
      <c r="L63" s="41">
        <v>22</v>
      </c>
      <c r="M63" s="41"/>
      <c r="N63" s="130">
        <v>18</v>
      </c>
      <c r="O63" s="41">
        <v>0</v>
      </c>
      <c r="P63" s="121">
        <f>N63+O63</f>
        <v>18</v>
      </c>
      <c r="Q63" s="57">
        <f t="shared" si="12"/>
        <v>18</v>
      </c>
      <c r="R63">
        <f>H63+I63+K63+L63+N63+O63</f>
        <v>40</v>
      </c>
    </row>
    <row r="64" spans="1:24" ht="12.75" customHeight="1" thickBot="1">
      <c r="A64" s="151" t="s">
        <v>163</v>
      </c>
      <c r="B64" s="152"/>
      <c r="C64" s="131" t="s">
        <v>294</v>
      </c>
      <c r="D64" s="131">
        <f>D14+D39+D46</f>
        <v>5561</v>
      </c>
      <c r="E64" s="131">
        <f>E14+E39+E46</f>
        <v>1385</v>
      </c>
      <c r="F64" s="131">
        <f>F14+F39+F46</f>
        <v>4176</v>
      </c>
      <c r="G64" s="131">
        <f>G14+G39+G46</f>
        <v>874</v>
      </c>
      <c r="H64" s="131">
        <f>H14+H39+H46</f>
        <v>612</v>
      </c>
      <c r="I64" s="131">
        <f aca="true" t="shared" si="16" ref="I64:O64">I14+I39+I46</f>
        <v>828</v>
      </c>
      <c r="J64" s="131">
        <f t="shared" si="16"/>
        <v>0</v>
      </c>
      <c r="K64" s="131">
        <f t="shared" si="16"/>
        <v>576</v>
      </c>
      <c r="L64" s="131">
        <f t="shared" si="16"/>
        <v>828</v>
      </c>
      <c r="M64" s="131">
        <f t="shared" si="16"/>
        <v>26</v>
      </c>
      <c r="N64" s="131">
        <f t="shared" si="16"/>
        <v>612</v>
      </c>
      <c r="O64" s="131">
        <f t="shared" si="16"/>
        <v>720</v>
      </c>
      <c r="P64" s="123" t="e">
        <f>P14+P39+P46</f>
        <v>#REF!</v>
      </c>
      <c r="Q64" s="57" t="e">
        <f t="shared" si="12"/>
        <v>#REF!</v>
      </c>
      <c r="S64">
        <v>612</v>
      </c>
      <c r="T64">
        <v>828</v>
      </c>
      <c r="U64">
        <v>576</v>
      </c>
      <c r="V64">
        <v>828</v>
      </c>
      <c r="W64">
        <v>576</v>
      </c>
      <c r="X64">
        <v>720</v>
      </c>
    </row>
    <row r="65" spans="1:17" ht="13.5" customHeight="1" thickBot="1">
      <c r="A65" s="131" t="s">
        <v>140</v>
      </c>
      <c r="B65" s="131" t="s">
        <v>215</v>
      </c>
      <c r="C65" s="41"/>
      <c r="D65" s="13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 t="s">
        <v>218</v>
      </c>
      <c r="P65" s="121"/>
      <c r="Q65" s="57"/>
    </row>
    <row r="66" spans="1:17" ht="23.25" customHeight="1" thickBot="1">
      <c r="A66" s="182" t="s">
        <v>216</v>
      </c>
      <c r="B66" s="183"/>
      <c r="C66" s="183"/>
      <c r="D66" s="183"/>
      <c r="E66" s="184"/>
      <c r="F66" s="185" t="s">
        <v>141</v>
      </c>
      <c r="G66" s="133" t="s">
        <v>142</v>
      </c>
      <c r="H66" s="131">
        <f>H14+H39+H49+H50+H51+H52+H56+H60+H63</f>
        <v>612</v>
      </c>
      <c r="I66" s="131">
        <f aca="true" t="shared" si="17" ref="I66:O66">I14+I39+I49+I50+I51+I52+I56+I60+I63</f>
        <v>792</v>
      </c>
      <c r="J66" s="131">
        <f t="shared" si="17"/>
        <v>0</v>
      </c>
      <c r="K66" s="131">
        <f t="shared" si="17"/>
        <v>486</v>
      </c>
      <c r="L66" s="131">
        <f t="shared" si="17"/>
        <v>450</v>
      </c>
      <c r="M66" s="131">
        <f t="shared" si="17"/>
        <v>26</v>
      </c>
      <c r="N66" s="131">
        <f t="shared" si="17"/>
        <v>216</v>
      </c>
      <c r="O66" s="131">
        <f t="shared" si="17"/>
        <v>216</v>
      </c>
      <c r="P66" s="123" t="e">
        <f>P14+P39+P48+P55+#REF!+P59+P63</f>
        <v>#REF!</v>
      </c>
      <c r="Q66" s="59" t="e">
        <f aca="true" t="shared" si="18" ref="Q66:Q71">J66+M66+P66</f>
        <v>#REF!</v>
      </c>
    </row>
    <row r="67" spans="1:17" ht="23.25" customHeight="1" thickBot="1">
      <c r="A67" s="153"/>
      <c r="B67" s="154"/>
      <c r="C67" s="154"/>
      <c r="D67" s="154"/>
      <c r="E67" s="155"/>
      <c r="F67" s="186"/>
      <c r="G67" s="133" t="s">
        <v>143</v>
      </c>
      <c r="H67" s="131">
        <f>H53+H57+H61</f>
        <v>0</v>
      </c>
      <c r="I67" s="131">
        <f aca="true" t="shared" si="19" ref="I67:O67">I53+I57+I61</f>
        <v>36</v>
      </c>
      <c r="J67" s="131">
        <f t="shared" si="19"/>
        <v>0</v>
      </c>
      <c r="K67" s="131">
        <f t="shared" si="19"/>
        <v>54</v>
      </c>
      <c r="L67" s="131">
        <f t="shared" si="19"/>
        <v>306</v>
      </c>
      <c r="M67" s="131">
        <f t="shared" si="19"/>
        <v>0</v>
      </c>
      <c r="N67" s="131">
        <f t="shared" si="19"/>
        <v>108</v>
      </c>
      <c r="O67" s="131">
        <f t="shared" si="19"/>
        <v>180</v>
      </c>
      <c r="P67" s="123" t="e">
        <f>P53+#REF!+#REF!+P61</f>
        <v>#REF!</v>
      </c>
      <c r="Q67" s="59" t="e">
        <f t="shared" si="18"/>
        <v>#REF!</v>
      </c>
    </row>
    <row r="68" spans="1:17" ht="30" customHeight="1" thickBot="1">
      <c r="A68" s="182" t="s">
        <v>295</v>
      </c>
      <c r="B68" s="183"/>
      <c r="C68" s="183"/>
      <c r="D68" s="183"/>
      <c r="E68" s="184"/>
      <c r="F68" s="186"/>
      <c r="G68" s="133" t="s">
        <v>144</v>
      </c>
      <c r="H68" s="131">
        <f>H54+H58+H62</f>
        <v>0</v>
      </c>
      <c r="I68" s="131">
        <f aca="true" t="shared" si="20" ref="I68:O68">I54+I58+I62</f>
        <v>0</v>
      </c>
      <c r="J68" s="131">
        <f t="shared" si="20"/>
        <v>0</v>
      </c>
      <c r="K68" s="131">
        <f t="shared" si="20"/>
        <v>36</v>
      </c>
      <c r="L68" s="131">
        <f t="shared" si="20"/>
        <v>72</v>
      </c>
      <c r="M68" s="131">
        <f t="shared" si="20"/>
        <v>0</v>
      </c>
      <c r="N68" s="131">
        <f t="shared" si="20"/>
        <v>288</v>
      </c>
      <c r="O68" s="131">
        <f t="shared" si="20"/>
        <v>324</v>
      </c>
      <c r="P68" s="123" t="e">
        <f>P54+#REF!+#REF!+P62</f>
        <v>#REF!</v>
      </c>
      <c r="Q68" s="53" t="e">
        <f>Q54+#REF!+#REF!+Q62</f>
        <v>#REF!</v>
      </c>
    </row>
    <row r="69" spans="1:17" ht="14.25" customHeight="1" thickBot="1">
      <c r="A69" s="179" t="s">
        <v>212</v>
      </c>
      <c r="B69" s="180"/>
      <c r="C69" s="180"/>
      <c r="D69" s="180"/>
      <c r="E69" s="181"/>
      <c r="F69" s="186"/>
      <c r="G69" s="133" t="s">
        <v>145</v>
      </c>
      <c r="H69" s="134">
        <v>0</v>
      </c>
      <c r="I69" s="134">
        <v>2</v>
      </c>
      <c r="J69" s="134"/>
      <c r="K69" s="134">
        <v>2</v>
      </c>
      <c r="L69" s="134">
        <v>4</v>
      </c>
      <c r="M69" s="134"/>
      <c r="N69" s="134">
        <v>0</v>
      </c>
      <c r="O69" s="134">
        <v>3</v>
      </c>
      <c r="P69" s="121">
        <f>N69+O69</f>
        <v>3</v>
      </c>
      <c r="Q69" s="57">
        <f t="shared" si="18"/>
        <v>3</v>
      </c>
    </row>
    <row r="70" spans="1:17" ht="23.25" thickBot="1">
      <c r="A70" s="156"/>
      <c r="B70" s="157"/>
      <c r="C70" s="157"/>
      <c r="D70" s="157"/>
      <c r="E70" s="158"/>
      <c r="F70" s="186"/>
      <c r="G70" s="133" t="s">
        <v>146</v>
      </c>
      <c r="H70" s="135">
        <v>2</v>
      </c>
      <c r="I70" s="135">
        <v>7</v>
      </c>
      <c r="J70" s="135"/>
      <c r="K70" s="135">
        <v>3</v>
      </c>
      <c r="L70" s="135">
        <v>4</v>
      </c>
      <c r="M70" s="135"/>
      <c r="N70" s="135">
        <v>4</v>
      </c>
      <c r="O70" s="135">
        <v>4</v>
      </c>
      <c r="P70" s="121">
        <f>N70+O70</f>
        <v>8</v>
      </c>
      <c r="Q70" s="57">
        <f t="shared" si="18"/>
        <v>8</v>
      </c>
    </row>
    <row r="71" spans="1:17" ht="16.5" thickBot="1">
      <c r="A71" s="156"/>
      <c r="B71" s="157"/>
      <c r="C71" s="157"/>
      <c r="D71" s="157"/>
      <c r="E71" s="158"/>
      <c r="F71" s="187"/>
      <c r="G71" s="133" t="s">
        <v>147</v>
      </c>
      <c r="H71" s="134">
        <v>0</v>
      </c>
      <c r="I71" s="134">
        <v>0</v>
      </c>
      <c r="J71" s="134"/>
      <c r="K71" s="134">
        <v>1</v>
      </c>
      <c r="L71" s="134">
        <v>0</v>
      </c>
      <c r="M71" s="134"/>
      <c r="N71" s="134">
        <v>1</v>
      </c>
      <c r="O71" s="134">
        <v>1</v>
      </c>
      <c r="P71" s="121">
        <f>N71+O71</f>
        <v>2</v>
      </c>
      <c r="Q71" s="57">
        <f t="shared" si="18"/>
        <v>2</v>
      </c>
    </row>
    <row r="74" ht="12.75">
      <c r="A74" s="60"/>
    </row>
    <row r="75" ht="12.75">
      <c r="A75" s="60"/>
    </row>
  </sheetData>
  <sheetProtection/>
  <mergeCells count="14">
    <mergeCell ref="C4:C12"/>
    <mergeCell ref="D4:G7"/>
    <mergeCell ref="D8:D12"/>
    <mergeCell ref="E8:E12"/>
    <mergeCell ref="F9:F12"/>
    <mergeCell ref="G9:G12"/>
    <mergeCell ref="A2:O2"/>
    <mergeCell ref="H4:O4"/>
    <mergeCell ref="A69:E69"/>
    <mergeCell ref="A68:E68"/>
    <mergeCell ref="A66:E66"/>
    <mergeCell ref="F66:F71"/>
    <mergeCell ref="A4:A12"/>
    <mergeCell ref="B4:B12"/>
  </mergeCells>
  <hyperlinks>
    <hyperlink ref="H12" r:id="rId1" display="_edn5"/>
  </hyperlinks>
  <printOptions/>
  <pageMargins left="0" right="0" top="0" bottom="0" header="0" footer="0"/>
  <pageSetup horizontalDpi="600" verticalDpi="600" orientation="portrait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18"/>
  <sheetViews>
    <sheetView zoomScale="75" zoomScaleNormal="75" zoomScalePageLayoutView="0" workbookViewId="0" topLeftCell="A1">
      <pane xSplit="4" ySplit="11" topLeftCell="H6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W79" sqref="AW79"/>
    </sheetView>
  </sheetViews>
  <sheetFormatPr defaultColWidth="9.00390625" defaultRowHeight="12.75"/>
  <cols>
    <col min="1" max="1" width="9.125" style="2" customWidth="1"/>
    <col min="2" max="2" width="11.125" style="2" customWidth="1"/>
    <col min="3" max="3" width="27.75390625" style="2" customWidth="1"/>
    <col min="4" max="4" width="9.125" style="2" customWidth="1"/>
    <col min="5" max="13" width="3.875" style="2" customWidth="1"/>
    <col min="14" max="14" width="3.875" style="30" customWidth="1"/>
    <col min="15" max="28" width="3.875" style="2" customWidth="1"/>
    <col min="29" max="29" width="3.875" style="30" customWidth="1"/>
    <col min="30" max="30" width="3.875" style="2" customWidth="1"/>
    <col min="31" max="31" width="3.875" style="30" customWidth="1"/>
    <col min="32" max="37" width="3.875" style="2" customWidth="1"/>
    <col min="38" max="39" width="3.875" style="30" customWidth="1"/>
    <col min="40" max="44" width="3.875" style="2" customWidth="1"/>
    <col min="45" max="45" width="3.875" style="30" customWidth="1"/>
    <col min="46" max="47" width="3.875" style="2" customWidth="1"/>
    <col min="48" max="48" width="3.875" style="20" customWidth="1"/>
    <col min="49" max="56" width="3.875" style="2" customWidth="1"/>
    <col min="57" max="57" width="6.625" style="2" customWidth="1"/>
    <col min="58" max="58" width="6.875" style="2" customWidth="1"/>
    <col min="59" max="16384" width="9.125" style="2" customWidth="1"/>
  </cols>
  <sheetData>
    <row r="1" spans="13:49" ht="12.75"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W1" s="20"/>
    </row>
    <row r="2" spans="2:49" ht="15.75">
      <c r="B2" s="209" t="s">
        <v>214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W2" s="20"/>
    </row>
    <row r="3" spans="13:49" s="1" customFormat="1" ht="13.5" thickBot="1"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</row>
    <row r="4" spans="5:58" s="1" customFormat="1" ht="14.25" thickBot="1" thickTop="1">
      <c r="E4" s="237" t="s">
        <v>66</v>
      </c>
      <c r="F4" s="238"/>
      <c r="G4" s="238"/>
      <c r="H4" s="238"/>
      <c r="I4" s="239"/>
      <c r="J4" s="258" t="s">
        <v>67</v>
      </c>
      <c r="K4" s="259"/>
      <c r="L4" s="259"/>
      <c r="M4" s="259"/>
      <c r="N4" s="237" t="s">
        <v>68</v>
      </c>
      <c r="O4" s="238"/>
      <c r="P4" s="238"/>
      <c r="Q4" s="238"/>
      <c r="R4" s="239"/>
      <c r="S4" s="237" t="s">
        <v>69</v>
      </c>
      <c r="T4" s="238"/>
      <c r="U4" s="238"/>
      <c r="V4" s="243" t="s">
        <v>70</v>
      </c>
      <c r="W4" s="244"/>
      <c r="X4" s="244"/>
      <c r="Y4" s="245"/>
      <c r="Z4" s="238" t="s">
        <v>71</v>
      </c>
      <c r="AA4" s="238"/>
      <c r="AB4" s="238"/>
      <c r="AC4" s="238"/>
      <c r="AD4" s="239"/>
      <c r="AE4" s="253" t="s">
        <v>72</v>
      </c>
      <c r="AF4" s="254"/>
      <c r="AG4" s="254"/>
      <c r="AH4" s="255"/>
      <c r="AI4" s="237" t="s">
        <v>73</v>
      </c>
      <c r="AJ4" s="238"/>
      <c r="AK4" s="238"/>
      <c r="AL4" s="239"/>
      <c r="AM4" s="253" t="s">
        <v>74</v>
      </c>
      <c r="AN4" s="254"/>
      <c r="AO4" s="254"/>
      <c r="AP4" s="254"/>
      <c r="AQ4" s="255"/>
      <c r="AR4" s="237" t="s">
        <v>75</v>
      </c>
      <c r="AS4" s="238"/>
      <c r="AT4" s="238"/>
      <c r="AU4" s="238"/>
      <c r="AV4" s="239"/>
      <c r="AW4" s="258" t="s">
        <v>76</v>
      </c>
      <c r="AX4" s="259"/>
      <c r="AY4" s="259"/>
      <c r="AZ4" s="260"/>
      <c r="BA4" s="243" t="s">
        <v>169</v>
      </c>
      <c r="BB4" s="261"/>
      <c r="BC4" s="261"/>
      <c r="BD4" s="262"/>
      <c r="BE4" s="94"/>
      <c r="BF4" s="33"/>
    </row>
    <row r="5" spans="1:59" ht="54.75" thickTop="1">
      <c r="A5" s="242" t="s">
        <v>0</v>
      </c>
      <c r="B5" s="242" t="s">
        <v>1</v>
      </c>
      <c r="C5" s="242" t="s">
        <v>2</v>
      </c>
      <c r="D5" s="242" t="s">
        <v>3</v>
      </c>
      <c r="E5" s="78" t="s">
        <v>170</v>
      </c>
      <c r="F5" s="78" t="s">
        <v>171</v>
      </c>
      <c r="G5" s="45" t="s">
        <v>172</v>
      </c>
      <c r="H5" s="45" t="s">
        <v>173</v>
      </c>
      <c r="I5" s="78" t="s">
        <v>174</v>
      </c>
      <c r="J5" s="45" t="s">
        <v>175</v>
      </c>
      <c r="K5" s="45" t="s">
        <v>176</v>
      </c>
      <c r="L5" s="45" t="s">
        <v>177</v>
      </c>
      <c r="M5" s="45" t="s">
        <v>178</v>
      </c>
      <c r="N5" s="79" t="s">
        <v>179</v>
      </c>
      <c r="O5" s="48" t="s">
        <v>180</v>
      </c>
      <c r="P5" s="48" t="s">
        <v>181</v>
      </c>
      <c r="Q5" s="48" t="s">
        <v>182</v>
      </c>
      <c r="R5" s="49" t="s">
        <v>183</v>
      </c>
      <c r="S5" s="49" t="s">
        <v>184</v>
      </c>
      <c r="T5" s="48" t="s">
        <v>185</v>
      </c>
      <c r="U5" s="47" t="s">
        <v>186</v>
      </c>
      <c r="V5" s="88"/>
      <c r="W5" s="88"/>
      <c r="X5" s="80" t="s">
        <v>187</v>
      </c>
      <c r="Y5" s="81" t="s">
        <v>188</v>
      </c>
      <c r="Z5" s="82" t="s">
        <v>189</v>
      </c>
      <c r="AA5" s="80" t="s">
        <v>190</v>
      </c>
      <c r="AB5" s="80" t="s">
        <v>191</v>
      </c>
      <c r="AC5" s="80" t="s">
        <v>192</v>
      </c>
      <c r="AD5" s="83" t="s">
        <v>193</v>
      </c>
      <c r="AE5" s="80" t="s">
        <v>194</v>
      </c>
      <c r="AF5" s="80" t="s">
        <v>195</v>
      </c>
      <c r="AG5" s="80" t="s">
        <v>196</v>
      </c>
      <c r="AH5" s="84" t="s">
        <v>197</v>
      </c>
      <c r="AI5" s="85" t="s">
        <v>198</v>
      </c>
      <c r="AJ5" s="85" t="s">
        <v>199</v>
      </c>
      <c r="AK5" s="85" t="s">
        <v>200</v>
      </c>
      <c r="AL5" s="85" t="s">
        <v>201</v>
      </c>
      <c r="AM5" s="85" t="s">
        <v>202</v>
      </c>
      <c r="AN5" s="85" t="s">
        <v>203</v>
      </c>
      <c r="AO5" s="85" t="s">
        <v>204</v>
      </c>
      <c r="AP5" s="85" t="s">
        <v>205</v>
      </c>
      <c r="AQ5" s="86" t="s">
        <v>206</v>
      </c>
      <c r="AR5" s="87" t="s">
        <v>207</v>
      </c>
      <c r="AS5" s="87" t="s">
        <v>208</v>
      </c>
      <c r="AT5" s="87" t="s">
        <v>209</v>
      </c>
      <c r="AU5" s="87" t="s">
        <v>210</v>
      </c>
      <c r="AV5" s="97" t="s">
        <v>211</v>
      </c>
      <c r="AW5" s="263"/>
      <c r="AX5" s="263"/>
      <c r="AY5" s="263"/>
      <c r="AZ5" s="263"/>
      <c r="BA5" s="206"/>
      <c r="BB5" s="207"/>
      <c r="BC5" s="207"/>
      <c r="BD5" s="208"/>
      <c r="BE5" s="264"/>
      <c r="BF5" s="264" t="s">
        <v>27</v>
      </c>
      <c r="BG5" s="25" t="s">
        <v>64</v>
      </c>
    </row>
    <row r="6" spans="1:58" ht="12.75">
      <c r="A6" s="242"/>
      <c r="B6" s="242"/>
      <c r="C6" s="242"/>
      <c r="D6" s="242"/>
      <c r="E6" s="256" t="s">
        <v>4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65"/>
      <c r="BF6" s="265"/>
    </row>
    <row r="7" spans="1:58" ht="12.75">
      <c r="A7" s="242"/>
      <c r="B7" s="242"/>
      <c r="C7" s="242"/>
      <c r="D7" s="242"/>
      <c r="E7" s="4">
        <v>35</v>
      </c>
      <c r="F7" s="4">
        <v>36</v>
      </c>
      <c r="G7" s="4">
        <v>37</v>
      </c>
      <c r="H7" s="4">
        <v>38</v>
      </c>
      <c r="I7" s="4">
        <v>39</v>
      </c>
      <c r="J7" s="4">
        <v>40</v>
      </c>
      <c r="K7" s="4">
        <v>41</v>
      </c>
      <c r="L7" s="4">
        <v>42</v>
      </c>
      <c r="M7" s="4">
        <v>43</v>
      </c>
      <c r="N7" s="4">
        <v>44</v>
      </c>
      <c r="O7" s="4">
        <v>45</v>
      </c>
      <c r="P7" s="4">
        <v>46</v>
      </c>
      <c r="Q7" s="4">
        <v>47</v>
      </c>
      <c r="R7" s="4">
        <v>48</v>
      </c>
      <c r="S7" s="4">
        <v>49</v>
      </c>
      <c r="T7" s="4">
        <v>50</v>
      </c>
      <c r="U7" s="4">
        <v>51</v>
      </c>
      <c r="V7" s="5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5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5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5">
        <v>35</v>
      </c>
      <c r="BE7" s="265"/>
      <c r="BF7" s="265"/>
    </row>
    <row r="8" spans="1:58" ht="12.75">
      <c r="A8" s="242"/>
      <c r="B8" s="242"/>
      <c r="C8" s="242"/>
      <c r="D8" s="242"/>
      <c r="E8" s="256" t="s">
        <v>5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 t="s">
        <v>77</v>
      </c>
      <c r="AX8" s="257"/>
      <c r="AY8" s="257"/>
      <c r="AZ8" s="257"/>
      <c r="BA8" s="257"/>
      <c r="BB8" s="257"/>
      <c r="BC8" s="257"/>
      <c r="BD8" s="257"/>
      <c r="BE8" s="265"/>
      <c r="BF8" s="265"/>
    </row>
    <row r="9" spans="1:59" ht="12.75" customHeight="1">
      <c r="A9" s="242"/>
      <c r="B9" s="242"/>
      <c r="C9" s="242"/>
      <c r="D9" s="242"/>
      <c r="E9" s="4">
        <v>1</v>
      </c>
      <c r="F9" s="4">
        <v>2</v>
      </c>
      <c r="G9" s="4">
        <v>3</v>
      </c>
      <c r="H9" s="4">
        <v>4</v>
      </c>
      <c r="I9" s="4">
        <v>5</v>
      </c>
      <c r="J9" s="4">
        <v>6</v>
      </c>
      <c r="K9" s="4">
        <v>7</v>
      </c>
      <c r="L9" s="5">
        <v>8</v>
      </c>
      <c r="M9" s="5">
        <v>9</v>
      </c>
      <c r="N9" s="16">
        <v>10</v>
      </c>
      <c r="O9" s="5">
        <v>11</v>
      </c>
      <c r="P9" s="5">
        <v>12</v>
      </c>
      <c r="Q9" s="5">
        <v>13</v>
      </c>
      <c r="R9" s="5">
        <v>14</v>
      </c>
      <c r="S9" s="5">
        <v>15</v>
      </c>
      <c r="T9" s="5">
        <v>16</v>
      </c>
      <c r="U9" s="5">
        <v>17</v>
      </c>
      <c r="V9" s="12">
        <v>18</v>
      </c>
      <c r="W9" s="12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  <c r="AF9" s="5">
        <v>28</v>
      </c>
      <c r="AG9" s="5">
        <v>29</v>
      </c>
      <c r="AH9" s="5">
        <v>30</v>
      </c>
      <c r="AI9" s="5">
        <v>31</v>
      </c>
      <c r="AJ9" s="5">
        <v>32</v>
      </c>
      <c r="AK9" s="5">
        <v>33</v>
      </c>
      <c r="AL9" s="5">
        <v>34</v>
      </c>
      <c r="AM9" s="5">
        <v>35</v>
      </c>
      <c r="AN9" s="5">
        <v>36</v>
      </c>
      <c r="AO9" s="5">
        <v>37</v>
      </c>
      <c r="AP9" s="5">
        <v>38</v>
      </c>
      <c r="AQ9" s="5">
        <v>39</v>
      </c>
      <c r="AR9" s="5">
        <v>40</v>
      </c>
      <c r="AS9" s="5">
        <v>41</v>
      </c>
      <c r="AT9" s="5">
        <v>42</v>
      </c>
      <c r="AU9" s="5">
        <v>43</v>
      </c>
      <c r="AV9" s="5">
        <v>44</v>
      </c>
      <c r="AW9" s="5">
        <v>45</v>
      </c>
      <c r="AX9" s="5">
        <v>46</v>
      </c>
      <c r="AY9" s="5">
        <v>47</v>
      </c>
      <c r="AZ9" s="5">
        <v>48</v>
      </c>
      <c r="BA9" s="5">
        <v>49</v>
      </c>
      <c r="BB9" s="5">
        <v>50</v>
      </c>
      <c r="BC9" s="5">
        <v>51</v>
      </c>
      <c r="BD9" s="5">
        <v>52</v>
      </c>
      <c r="BE9" s="265"/>
      <c r="BF9" s="265"/>
      <c r="BG9" s="25" t="s">
        <v>64</v>
      </c>
    </row>
    <row r="10" spans="1:58" ht="13.5" customHeight="1">
      <c r="A10" s="274" t="s">
        <v>6</v>
      </c>
      <c r="B10" s="278" t="s">
        <v>7</v>
      </c>
      <c r="C10" s="228" t="s">
        <v>8</v>
      </c>
      <c r="D10" s="7" t="s">
        <v>9</v>
      </c>
      <c r="E10" s="8">
        <f aca="true" t="shared" si="0" ref="E10:U10">E12+E14+E16+E18+E20+E22+E24+E28+E26+E34+E36+E38+E32</f>
        <v>30</v>
      </c>
      <c r="F10" s="8">
        <f t="shared" si="0"/>
        <v>30</v>
      </c>
      <c r="G10" s="8">
        <f t="shared" si="0"/>
        <v>30</v>
      </c>
      <c r="H10" s="8">
        <f t="shared" si="0"/>
        <v>30</v>
      </c>
      <c r="I10" s="8">
        <f t="shared" si="0"/>
        <v>30</v>
      </c>
      <c r="J10" s="8">
        <f t="shared" si="0"/>
        <v>30</v>
      </c>
      <c r="K10" s="8">
        <f t="shared" si="0"/>
        <v>30</v>
      </c>
      <c r="L10" s="8">
        <f t="shared" si="0"/>
        <v>30</v>
      </c>
      <c r="M10" s="8">
        <f t="shared" si="0"/>
        <v>30</v>
      </c>
      <c r="N10" s="8">
        <f t="shared" si="0"/>
        <v>30</v>
      </c>
      <c r="O10" s="8">
        <f t="shared" si="0"/>
        <v>30</v>
      </c>
      <c r="P10" s="8">
        <f t="shared" si="0"/>
        <v>30</v>
      </c>
      <c r="Q10" s="8">
        <f t="shared" si="0"/>
        <v>30</v>
      </c>
      <c r="R10" s="8">
        <f t="shared" si="0"/>
        <v>30</v>
      </c>
      <c r="S10" s="8">
        <f t="shared" si="0"/>
        <v>30</v>
      </c>
      <c r="T10" s="8">
        <f t="shared" si="0"/>
        <v>30</v>
      </c>
      <c r="U10" s="8">
        <f t="shared" si="0"/>
        <v>30</v>
      </c>
      <c r="V10" s="13">
        <f aca="true" t="shared" si="1" ref="V10:AT10">V12+V14+V16+V18+V20+V22+V24+V28+V26+V34+V36+V38+V32</f>
        <v>0</v>
      </c>
      <c r="W10" s="13">
        <f t="shared" si="1"/>
        <v>0</v>
      </c>
      <c r="X10" s="8">
        <f t="shared" si="1"/>
        <v>28</v>
      </c>
      <c r="Y10" s="8">
        <f t="shared" si="1"/>
        <v>28</v>
      </c>
      <c r="Z10" s="8">
        <f t="shared" si="1"/>
        <v>28</v>
      </c>
      <c r="AA10" s="8">
        <f t="shared" si="1"/>
        <v>28</v>
      </c>
      <c r="AB10" s="8">
        <f t="shared" si="1"/>
        <v>28</v>
      </c>
      <c r="AC10" s="8">
        <f t="shared" si="1"/>
        <v>28</v>
      </c>
      <c r="AD10" s="8">
        <f t="shared" si="1"/>
        <v>28</v>
      </c>
      <c r="AE10" s="8">
        <f t="shared" si="1"/>
        <v>28</v>
      </c>
      <c r="AF10" s="8">
        <f t="shared" si="1"/>
        <v>28</v>
      </c>
      <c r="AG10" s="8">
        <f t="shared" si="1"/>
        <v>28</v>
      </c>
      <c r="AH10" s="8">
        <f t="shared" si="1"/>
        <v>28</v>
      </c>
      <c r="AI10" s="8">
        <f t="shared" si="1"/>
        <v>28</v>
      </c>
      <c r="AJ10" s="8">
        <f t="shared" si="1"/>
        <v>28</v>
      </c>
      <c r="AK10" s="8">
        <f t="shared" si="1"/>
        <v>28</v>
      </c>
      <c r="AL10" s="8">
        <f t="shared" si="1"/>
        <v>28</v>
      </c>
      <c r="AM10" s="8">
        <f t="shared" si="1"/>
        <v>28</v>
      </c>
      <c r="AN10" s="8">
        <f t="shared" si="1"/>
        <v>28</v>
      </c>
      <c r="AO10" s="8">
        <f t="shared" si="1"/>
        <v>28</v>
      </c>
      <c r="AP10" s="8">
        <f t="shared" si="1"/>
        <v>28</v>
      </c>
      <c r="AQ10" s="8">
        <f t="shared" si="1"/>
        <v>27</v>
      </c>
      <c r="AR10" s="8">
        <f t="shared" si="1"/>
        <v>26</v>
      </c>
      <c r="AS10" s="8">
        <f t="shared" si="1"/>
        <v>23</v>
      </c>
      <c r="AT10" s="8">
        <f t="shared" si="1"/>
        <v>20</v>
      </c>
      <c r="AU10" s="8">
        <v>0</v>
      </c>
      <c r="AV10" s="113">
        <f>AV12+AV14+AV16+AV18+AV20+AV22+AV24+AV28+AV26+AV34+AV36+AV38+AV40</f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8">
        <f>BE12+BE14+BE16+BE18+BE20+BE22+BE24+BE28+BE26+BE34+BE36+BE38+BE40</f>
        <v>1101</v>
      </c>
      <c r="BF10" s="8"/>
    </row>
    <row r="11" spans="1:62" ht="13.5" customHeight="1">
      <c r="A11" s="275"/>
      <c r="B11" s="278"/>
      <c r="C11" s="228"/>
      <c r="D11" s="7" t="s">
        <v>10</v>
      </c>
      <c r="E11" s="8">
        <f>E13+E15+E17</f>
        <v>3</v>
      </c>
      <c r="F11" s="8">
        <f aca="true" t="shared" si="2" ref="F11:U11">F13+F15+F17+F19+F21+F23+F25+F29+F27+F35+F37+F39+F33</f>
        <v>15</v>
      </c>
      <c r="G11" s="8">
        <f t="shared" si="2"/>
        <v>16</v>
      </c>
      <c r="H11" s="8">
        <f t="shared" si="2"/>
        <v>15</v>
      </c>
      <c r="I11" s="8">
        <f t="shared" si="2"/>
        <v>16</v>
      </c>
      <c r="J11" s="8">
        <f t="shared" si="2"/>
        <v>15</v>
      </c>
      <c r="K11" s="8">
        <f t="shared" si="2"/>
        <v>16</v>
      </c>
      <c r="L11" s="8">
        <f t="shared" si="2"/>
        <v>15</v>
      </c>
      <c r="M11" s="8">
        <f t="shared" si="2"/>
        <v>17</v>
      </c>
      <c r="N11" s="8">
        <f t="shared" si="2"/>
        <v>15</v>
      </c>
      <c r="O11" s="8">
        <f t="shared" si="2"/>
        <v>16</v>
      </c>
      <c r="P11" s="8">
        <f t="shared" si="2"/>
        <v>15</v>
      </c>
      <c r="Q11" s="8">
        <f t="shared" si="2"/>
        <v>16</v>
      </c>
      <c r="R11" s="8">
        <f t="shared" si="2"/>
        <v>15</v>
      </c>
      <c r="S11" s="8">
        <f t="shared" si="2"/>
        <v>16</v>
      </c>
      <c r="T11" s="8">
        <f t="shared" si="2"/>
        <v>16</v>
      </c>
      <c r="U11" s="8">
        <f t="shared" si="2"/>
        <v>15</v>
      </c>
      <c r="V11" s="13">
        <f aca="true" t="shared" si="3" ref="V11:AT11">V13+V15+V17+V19+V21+V23+V25+V29+V27+V35+V37+V39+V33</f>
        <v>0</v>
      </c>
      <c r="W11" s="13">
        <f t="shared" si="3"/>
        <v>0</v>
      </c>
      <c r="X11" s="8">
        <f t="shared" si="3"/>
        <v>14</v>
      </c>
      <c r="Y11" s="8">
        <f t="shared" si="3"/>
        <v>15</v>
      </c>
      <c r="Z11" s="8">
        <f t="shared" si="3"/>
        <v>14</v>
      </c>
      <c r="AA11" s="8">
        <f t="shared" si="3"/>
        <v>14</v>
      </c>
      <c r="AB11" s="8">
        <f t="shared" si="3"/>
        <v>15</v>
      </c>
      <c r="AC11" s="8">
        <f t="shared" si="3"/>
        <v>14</v>
      </c>
      <c r="AD11" s="8">
        <f t="shared" si="3"/>
        <v>15</v>
      </c>
      <c r="AE11" s="8">
        <f t="shared" si="3"/>
        <v>14</v>
      </c>
      <c r="AF11" s="8">
        <f t="shared" si="3"/>
        <v>14</v>
      </c>
      <c r="AG11" s="8">
        <f t="shared" si="3"/>
        <v>14</v>
      </c>
      <c r="AH11" s="8">
        <f t="shared" si="3"/>
        <v>14</v>
      </c>
      <c r="AI11" s="8">
        <f t="shared" si="3"/>
        <v>15</v>
      </c>
      <c r="AJ11" s="8">
        <f t="shared" si="3"/>
        <v>14</v>
      </c>
      <c r="AK11" s="8">
        <f t="shared" si="3"/>
        <v>15</v>
      </c>
      <c r="AL11" s="8">
        <f t="shared" si="3"/>
        <v>14</v>
      </c>
      <c r="AM11" s="8">
        <f t="shared" si="3"/>
        <v>15</v>
      </c>
      <c r="AN11" s="8">
        <f t="shared" si="3"/>
        <v>14</v>
      </c>
      <c r="AO11" s="8">
        <f t="shared" si="3"/>
        <v>15</v>
      </c>
      <c r="AP11" s="8">
        <f t="shared" si="3"/>
        <v>14</v>
      </c>
      <c r="AQ11" s="8">
        <f t="shared" si="3"/>
        <v>15</v>
      </c>
      <c r="AR11" s="8">
        <f t="shared" si="3"/>
        <v>13</v>
      </c>
      <c r="AS11" s="8">
        <f t="shared" si="3"/>
        <v>13</v>
      </c>
      <c r="AT11" s="8">
        <f t="shared" si="3"/>
        <v>11</v>
      </c>
      <c r="AU11" s="8">
        <v>0</v>
      </c>
      <c r="AV11" s="113">
        <f>AV13+AV15+AV17+AV19+AV21+AV23+AV25+AV29+AV27+AV35+AV37+AV39+AV41</f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8"/>
      <c r="BF11" s="8">
        <f>BE13+BF15+BF17+BF19+BF21+BF23+BF25+BF29+BF27+BF35+BF37+BF39+BF41</f>
        <v>527</v>
      </c>
      <c r="BG11" s="2">
        <f>SUM(BF12:BF41)</f>
        <v>591</v>
      </c>
      <c r="BI11" s="15">
        <v>1</v>
      </c>
      <c r="BJ11" s="44" t="s">
        <v>111</v>
      </c>
    </row>
    <row r="12" spans="1:62" ht="12.75">
      <c r="A12" s="275"/>
      <c r="B12" s="280" t="s">
        <v>152</v>
      </c>
      <c r="C12" s="232" t="s">
        <v>22</v>
      </c>
      <c r="D12" s="5" t="s">
        <v>9</v>
      </c>
      <c r="E12" s="10">
        <v>2</v>
      </c>
      <c r="F12" s="98">
        <v>2</v>
      </c>
      <c r="G12" s="98">
        <v>2</v>
      </c>
      <c r="H12" s="98">
        <v>2</v>
      </c>
      <c r="I12" s="98">
        <v>2</v>
      </c>
      <c r="J12" s="98">
        <v>2</v>
      </c>
      <c r="K12" s="98">
        <v>2</v>
      </c>
      <c r="L12" s="98">
        <v>2</v>
      </c>
      <c r="M12" s="98">
        <v>2</v>
      </c>
      <c r="N12" s="98">
        <v>2</v>
      </c>
      <c r="O12" s="98">
        <v>2</v>
      </c>
      <c r="P12" s="98">
        <v>2</v>
      </c>
      <c r="Q12" s="98">
        <v>2</v>
      </c>
      <c r="R12" s="98">
        <v>2</v>
      </c>
      <c r="S12" s="98">
        <v>2</v>
      </c>
      <c r="T12" s="10">
        <v>2</v>
      </c>
      <c r="U12" s="10">
        <v>2</v>
      </c>
      <c r="V12" s="13">
        <v>0</v>
      </c>
      <c r="W12" s="13">
        <v>0</v>
      </c>
      <c r="X12" s="98">
        <v>2</v>
      </c>
      <c r="Y12" s="98">
        <v>2</v>
      </c>
      <c r="Z12" s="98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>
        <v>2</v>
      </c>
      <c r="AN12" s="10">
        <v>2</v>
      </c>
      <c r="AO12" s="10">
        <v>2</v>
      </c>
      <c r="AP12" s="10">
        <v>2</v>
      </c>
      <c r="AQ12" s="10">
        <v>2</v>
      </c>
      <c r="AR12" s="10">
        <v>3</v>
      </c>
      <c r="AS12" s="10">
        <v>3</v>
      </c>
      <c r="AT12" s="115"/>
      <c r="AU12" s="10"/>
      <c r="AV12" s="64"/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8">
        <f>SUM(E12:BD12)</f>
        <v>80</v>
      </c>
      <c r="BF12" s="8"/>
      <c r="BG12" s="2">
        <v>80</v>
      </c>
      <c r="BH12" s="2">
        <f aca="true" t="shared" si="4" ref="BH12:BH25">SUM(E12:U12)</f>
        <v>34</v>
      </c>
      <c r="BI12" s="15">
        <v>34</v>
      </c>
      <c r="BJ12" s="15">
        <v>46</v>
      </c>
    </row>
    <row r="13" spans="1:62" ht="12.75">
      <c r="A13" s="275"/>
      <c r="B13" s="281"/>
      <c r="C13" s="232"/>
      <c r="D13" s="5" t="s">
        <v>10</v>
      </c>
      <c r="E13" s="4">
        <v>1</v>
      </c>
      <c r="F13" s="99">
        <v>1</v>
      </c>
      <c r="G13" s="99">
        <v>1</v>
      </c>
      <c r="H13" s="99">
        <v>1</v>
      </c>
      <c r="I13" s="99">
        <v>1</v>
      </c>
      <c r="J13" s="99">
        <v>1</v>
      </c>
      <c r="K13" s="99">
        <v>1</v>
      </c>
      <c r="L13" s="99">
        <v>1</v>
      </c>
      <c r="M13" s="99">
        <v>1</v>
      </c>
      <c r="N13" s="99">
        <v>1</v>
      </c>
      <c r="O13" s="99">
        <v>1</v>
      </c>
      <c r="P13" s="99">
        <v>1</v>
      </c>
      <c r="Q13" s="99">
        <v>1</v>
      </c>
      <c r="R13" s="99">
        <v>1</v>
      </c>
      <c r="S13" s="99">
        <v>1</v>
      </c>
      <c r="T13" s="4">
        <v>1</v>
      </c>
      <c r="U13" s="4">
        <v>1</v>
      </c>
      <c r="V13" s="13">
        <v>0</v>
      </c>
      <c r="W13" s="12">
        <v>0</v>
      </c>
      <c r="X13" s="93">
        <v>1</v>
      </c>
      <c r="Y13" s="93">
        <v>1</v>
      </c>
      <c r="Z13" s="93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5">
        <v>2</v>
      </c>
      <c r="AS13" s="5">
        <v>1</v>
      </c>
      <c r="AT13" s="114"/>
      <c r="AU13" s="5"/>
      <c r="AV13" s="64"/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8"/>
      <c r="BF13" s="112">
        <f>SUM(E13:BE13)</f>
        <v>40</v>
      </c>
      <c r="BH13" s="2">
        <f t="shared" si="4"/>
        <v>17</v>
      </c>
      <c r="BI13" s="15"/>
      <c r="BJ13" s="15"/>
    </row>
    <row r="14" spans="1:62" ht="12.75">
      <c r="A14" s="275"/>
      <c r="B14" s="280" t="s">
        <v>153</v>
      </c>
      <c r="C14" s="232" t="s">
        <v>23</v>
      </c>
      <c r="D14" s="5" t="s">
        <v>9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  <c r="K14" s="10">
        <v>2</v>
      </c>
      <c r="L14" s="10">
        <v>2</v>
      </c>
      <c r="M14" s="10">
        <v>2</v>
      </c>
      <c r="N14" s="10">
        <v>2</v>
      </c>
      <c r="O14" s="10">
        <v>2</v>
      </c>
      <c r="P14" s="10">
        <v>2</v>
      </c>
      <c r="Q14" s="10">
        <v>2</v>
      </c>
      <c r="R14" s="10">
        <v>2</v>
      </c>
      <c r="S14" s="10">
        <v>2</v>
      </c>
      <c r="T14" s="10">
        <v>2</v>
      </c>
      <c r="U14" s="10">
        <v>2</v>
      </c>
      <c r="V14" s="13">
        <v>0</v>
      </c>
      <c r="W14" s="13">
        <v>0</v>
      </c>
      <c r="X14" s="98">
        <v>3</v>
      </c>
      <c r="Y14" s="98">
        <v>3</v>
      </c>
      <c r="Z14" s="98">
        <v>3</v>
      </c>
      <c r="AA14" s="98">
        <v>3</v>
      </c>
      <c r="AB14" s="98">
        <v>3</v>
      </c>
      <c r="AC14" s="98">
        <v>3</v>
      </c>
      <c r="AD14" s="98">
        <v>3</v>
      </c>
      <c r="AE14" s="98">
        <v>3</v>
      </c>
      <c r="AF14" s="98">
        <v>3</v>
      </c>
      <c r="AG14" s="98">
        <v>3</v>
      </c>
      <c r="AH14" s="98">
        <v>3</v>
      </c>
      <c r="AI14" s="98">
        <v>3</v>
      </c>
      <c r="AJ14" s="98">
        <v>3</v>
      </c>
      <c r="AK14" s="98">
        <v>3</v>
      </c>
      <c r="AL14" s="98">
        <v>3</v>
      </c>
      <c r="AM14" s="98">
        <v>3</v>
      </c>
      <c r="AN14" s="98">
        <v>3</v>
      </c>
      <c r="AO14" s="98">
        <v>3</v>
      </c>
      <c r="AP14" s="98">
        <v>3</v>
      </c>
      <c r="AQ14" s="98">
        <v>3</v>
      </c>
      <c r="AR14" s="98">
        <v>3</v>
      </c>
      <c r="AS14" s="10"/>
      <c r="AT14" s="10"/>
      <c r="AU14" s="10"/>
      <c r="AV14" s="64"/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8">
        <f>SUM(E14:BD14)</f>
        <v>97</v>
      </c>
      <c r="BF14" s="8"/>
      <c r="BG14" s="2">
        <v>97</v>
      </c>
      <c r="BH14" s="2">
        <f t="shared" si="4"/>
        <v>34</v>
      </c>
      <c r="BI14" s="15">
        <v>51</v>
      </c>
      <c r="BJ14" s="15">
        <v>46</v>
      </c>
    </row>
    <row r="15" spans="1:62" ht="12.75">
      <c r="A15" s="275"/>
      <c r="B15" s="281"/>
      <c r="C15" s="232"/>
      <c r="D15" s="5" t="s">
        <v>10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13">
        <v>0</v>
      </c>
      <c r="W15" s="12">
        <v>0</v>
      </c>
      <c r="X15" s="93">
        <v>1</v>
      </c>
      <c r="Y15" s="93">
        <v>2</v>
      </c>
      <c r="Z15" s="93">
        <v>1</v>
      </c>
      <c r="AA15" s="5">
        <v>2</v>
      </c>
      <c r="AB15" s="5">
        <v>1</v>
      </c>
      <c r="AC15" s="5">
        <v>2</v>
      </c>
      <c r="AD15" s="5">
        <v>2</v>
      </c>
      <c r="AE15" s="5">
        <v>2</v>
      </c>
      <c r="AF15" s="5">
        <v>1</v>
      </c>
      <c r="AG15" s="5">
        <v>2</v>
      </c>
      <c r="AH15" s="5">
        <v>1</v>
      </c>
      <c r="AI15" s="5">
        <v>2</v>
      </c>
      <c r="AJ15" s="5">
        <v>1</v>
      </c>
      <c r="AK15" s="5">
        <v>2</v>
      </c>
      <c r="AL15" s="5">
        <v>1</v>
      </c>
      <c r="AM15" s="5">
        <v>2</v>
      </c>
      <c r="AN15" s="5">
        <v>1</v>
      </c>
      <c r="AO15" s="5">
        <v>2</v>
      </c>
      <c r="AP15" s="5">
        <v>1</v>
      </c>
      <c r="AQ15" s="5">
        <v>2</v>
      </c>
      <c r="AR15" s="5">
        <v>1</v>
      </c>
      <c r="AS15" s="5"/>
      <c r="AT15" s="5"/>
      <c r="AU15" s="5"/>
      <c r="AV15" s="64"/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8"/>
      <c r="BF15" s="8">
        <f>SUM(E15:AV15)</f>
        <v>49</v>
      </c>
      <c r="BH15" s="2">
        <f t="shared" si="4"/>
        <v>17</v>
      </c>
      <c r="BI15" s="15"/>
      <c r="BJ15" s="15"/>
    </row>
    <row r="16" spans="1:62" ht="16.5" customHeight="1">
      <c r="A16" s="275"/>
      <c r="B16" s="233" t="s">
        <v>154</v>
      </c>
      <c r="C16" s="240" t="s">
        <v>29</v>
      </c>
      <c r="D16" s="5" t="s">
        <v>9</v>
      </c>
      <c r="E16" s="10">
        <v>2</v>
      </c>
      <c r="F16" s="98">
        <v>2</v>
      </c>
      <c r="G16" s="98">
        <v>2</v>
      </c>
      <c r="H16" s="98">
        <v>2</v>
      </c>
      <c r="I16" s="98">
        <v>2</v>
      </c>
      <c r="J16" s="98">
        <v>2</v>
      </c>
      <c r="K16" s="98">
        <v>2</v>
      </c>
      <c r="L16" s="98">
        <v>2</v>
      </c>
      <c r="M16" s="98">
        <v>2</v>
      </c>
      <c r="N16" s="98">
        <v>2</v>
      </c>
      <c r="O16" s="98">
        <v>2</v>
      </c>
      <c r="P16" s="98">
        <v>2</v>
      </c>
      <c r="Q16" s="98">
        <v>2</v>
      </c>
      <c r="R16" s="98">
        <v>2</v>
      </c>
      <c r="S16" s="98">
        <v>2</v>
      </c>
      <c r="T16" s="10">
        <v>2</v>
      </c>
      <c r="U16" s="10">
        <v>2</v>
      </c>
      <c r="V16" s="13">
        <v>0</v>
      </c>
      <c r="W16" s="12">
        <v>0</v>
      </c>
      <c r="X16" s="98">
        <v>2</v>
      </c>
      <c r="Y16" s="98">
        <v>2</v>
      </c>
      <c r="Z16" s="98">
        <v>2</v>
      </c>
      <c r="AA16" s="10">
        <v>2</v>
      </c>
      <c r="AB16" s="10">
        <v>2</v>
      </c>
      <c r="AC16" s="10">
        <v>2</v>
      </c>
      <c r="AD16" s="10">
        <v>2</v>
      </c>
      <c r="AE16" s="10">
        <v>2</v>
      </c>
      <c r="AF16" s="10">
        <v>2</v>
      </c>
      <c r="AG16" s="10">
        <v>2</v>
      </c>
      <c r="AH16" s="10">
        <v>2</v>
      </c>
      <c r="AI16" s="10">
        <v>2</v>
      </c>
      <c r="AJ16" s="10">
        <v>2</v>
      </c>
      <c r="AK16" s="10">
        <v>2</v>
      </c>
      <c r="AL16" s="10">
        <v>2</v>
      </c>
      <c r="AM16" s="10">
        <v>2</v>
      </c>
      <c r="AN16" s="10">
        <v>2</v>
      </c>
      <c r="AO16" s="10">
        <v>2</v>
      </c>
      <c r="AP16" s="10">
        <v>2</v>
      </c>
      <c r="AQ16" s="10">
        <v>2</v>
      </c>
      <c r="AR16" s="10">
        <v>2</v>
      </c>
      <c r="AS16" s="10">
        <v>2</v>
      </c>
      <c r="AT16" s="10">
        <v>2</v>
      </c>
      <c r="AU16" s="10"/>
      <c r="AV16" s="64"/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8">
        <f>SUM(E16:BD16)</f>
        <v>80</v>
      </c>
      <c r="BF16" s="8"/>
      <c r="BG16" s="2">
        <v>80</v>
      </c>
      <c r="BH16" s="2">
        <f t="shared" si="4"/>
        <v>34</v>
      </c>
      <c r="BI16" s="44">
        <v>34</v>
      </c>
      <c r="BJ16" s="15">
        <v>46</v>
      </c>
    </row>
    <row r="17" spans="1:62" ht="12.75">
      <c r="A17" s="275"/>
      <c r="B17" s="234"/>
      <c r="C17" s="241"/>
      <c r="D17" s="5" t="s">
        <v>10</v>
      </c>
      <c r="E17" s="4">
        <v>1</v>
      </c>
      <c r="F17" s="99">
        <v>1</v>
      </c>
      <c r="G17" s="99">
        <v>1</v>
      </c>
      <c r="H17" s="99">
        <v>1</v>
      </c>
      <c r="I17" s="99">
        <v>1</v>
      </c>
      <c r="J17" s="99">
        <v>1</v>
      </c>
      <c r="K17" s="99">
        <v>1</v>
      </c>
      <c r="L17" s="99">
        <v>1</v>
      </c>
      <c r="M17" s="99">
        <v>1</v>
      </c>
      <c r="N17" s="99">
        <v>1</v>
      </c>
      <c r="O17" s="99">
        <v>1</v>
      </c>
      <c r="P17" s="99">
        <v>1</v>
      </c>
      <c r="Q17" s="99">
        <v>1</v>
      </c>
      <c r="R17" s="99">
        <v>1</v>
      </c>
      <c r="S17" s="99">
        <v>1</v>
      </c>
      <c r="T17" s="4">
        <v>1</v>
      </c>
      <c r="U17" s="4">
        <v>1</v>
      </c>
      <c r="V17" s="13">
        <v>0</v>
      </c>
      <c r="W17" s="12">
        <v>0</v>
      </c>
      <c r="X17" s="93">
        <v>1</v>
      </c>
      <c r="Y17" s="93">
        <v>1</v>
      </c>
      <c r="Z17" s="93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5">
        <v>1</v>
      </c>
      <c r="AL17" s="5">
        <v>1</v>
      </c>
      <c r="AM17" s="5">
        <v>1</v>
      </c>
      <c r="AN17" s="5">
        <v>1</v>
      </c>
      <c r="AO17" s="5">
        <v>1</v>
      </c>
      <c r="AP17" s="5">
        <v>1</v>
      </c>
      <c r="AQ17" s="5">
        <v>1</v>
      </c>
      <c r="AR17" s="5">
        <v>1</v>
      </c>
      <c r="AS17" s="5">
        <v>1</v>
      </c>
      <c r="AT17" s="5">
        <v>1</v>
      </c>
      <c r="AU17" s="5"/>
      <c r="AV17" s="64"/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8"/>
      <c r="BF17" s="8">
        <f>SUM(E17:AV17)</f>
        <v>40</v>
      </c>
      <c r="BH17" s="2">
        <f t="shared" si="4"/>
        <v>17</v>
      </c>
      <c r="BI17" s="15"/>
      <c r="BJ17" s="15"/>
    </row>
    <row r="18" spans="1:62" ht="12.75">
      <c r="A18" s="275"/>
      <c r="B18" s="233" t="s">
        <v>155</v>
      </c>
      <c r="C18" s="240" t="s">
        <v>24</v>
      </c>
      <c r="D18" s="5" t="s">
        <v>9</v>
      </c>
      <c r="E18" s="10">
        <v>3</v>
      </c>
      <c r="F18" s="98">
        <v>3</v>
      </c>
      <c r="G18" s="98">
        <v>3</v>
      </c>
      <c r="H18" s="98">
        <v>3</v>
      </c>
      <c r="I18" s="98">
        <v>3</v>
      </c>
      <c r="J18" s="98">
        <v>3</v>
      </c>
      <c r="K18" s="98">
        <v>3</v>
      </c>
      <c r="L18" s="98">
        <v>3</v>
      </c>
      <c r="M18" s="98">
        <v>3</v>
      </c>
      <c r="N18" s="98">
        <v>3</v>
      </c>
      <c r="O18" s="98">
        <v>3</v>
      </c>
      <c r="P18" s="98">
        <v>3</v>
      </c>
      <c r="Q18" s="98">
        <v>3</v>
      </c>
      <c r="R18" s="98">
        <v>3</v>
      </c>
      <c r="S18" s="98">
        <v>3</v>
      </c>
      <c r="T18" s="10">
        <v>3</v>
      </c>
      <c r="U18" s="10">
        <v>3</v>
      </c>
      <c r="V18" s="13">
        <v>0</v>
      </c>
      <c r="W18" s="12">
        <v>0</v>
      </c>
      <c r="X18" s="98">
        <v>2</v>
      </c>
      <c r="Y18" s="98">
        <v>2</v>
      </c>
      <c r="Z18" s="98">
        <v>2</v>
      </c>
      <c r="AA18" s="10">
        <v>2</v>
      </c>
      <c r="AB18" s="10">
        <v>2</v>
      </c>
      <c r="AC18" s="10">
        <v>2</v>
      </c>
      <c r="AD18" s="10">
        <v>2</v>
      </c>
      <c r="AE18" s="10">
        <v>2</v>
      </c>
      <c r="AF18" s="10">
        <v>2</v>
      </c>
      <c r="AG18" s="10">
        <v>2</v>
      </c>
      <c r="AH18" s="10">
        <v>2</v>
      </c>
      <c r="AI18" s="10">
        <v>2</v>
      </c>
      <c r="AJ18" s="10">
        <v>2</v>
      </c>
      <c r="AK18" s="10">
        <v>2</v>
      </c>
      <c r="AL18" s="10">
        <v>2</v>
      </c>
      <c r="AM18" s="10">
        <v>2</v>
      </c>
      <c r="AN18" s="10">
        <v>2</v>
      </c>
      <c r="AO18" s="10">
        <v>2</v>
      </c>
      <c r="AP18" s="10">
        <v>2</v>
      </c>
      <c r="AQ18" s="10">
        <v>2</v>
      </c>
      <c r="AR18" s="10">
        <v>2</v>
      </c>
      <c r="AS18" s="10">
        <v>2</v>
      </c>
      <c r="AT18" s="10">
        <v>2</v>
      </c>
      <c r="AU18" s="10"/>
      <c r="AV18" s="64"/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8">
        <f>SUM(E18:BD18)</f>
        <v>97</v>
      </c>
      <c r="BF18" s="8"/>
      <c r="BG18" s="2">
        <v>97</v>
      </c>
      <c r="BH18" s="2">
        <f t="shared" si="4"/>
        <v>51</v>
      </c>
      <c r="BI18" s="15">
        <v>51</v>
      </c>
      <c r="BJ18" s="15">
        <v>46</v>
      </c>
    </row>
    <row r="19" spans="1:62" ht="12.75">
      <c r="A19" s="275"/>
      <c r="B19" s="234"/>
      <c r="C19" s="241"/>
      <c r="D19" s="5" t="s">
        <v>10</v>
      </c>
      <c r="E19" s="4">
        <v>2</v>
      </c>
      <c r="F19" s="99">
        <v>1</v>
      </c>
      <c r="G19" s="99">
        <v>2</v>
      </c>
      <c r="H19" s="99">
        <v>1</v>
      </c>
      <c r="I19" s="99">
        <v>2</v>
      </c>
      <c r="J19" s="99">
        <v>2</v>
      </c>
      <c r="K19" s="99">
        <v>2</v>
      </c>
      <c r="L19" s="99">
        <v>1</v>
      </c>
      <c r="M19" s="100">
        <v>2</v>
      </c>
      <c r="N19" s="100">
        <v>1</v>
      </c>
      <c r="O19" s="100">
        <v>2</v>
      </c>
      <c r="P19" s="99">
        <v>1</v>
      </c>
      <c r="Q19" s="99">
        <v>2</v>
      </c>
      <c r="R19" s="99">
        <v>1</v>
      </c>
      <c r="S19" s="99">
        <v>2</v>
      </c>
      <c r="T19" s="4">
        <v>1</v>
      </c>
      <c r="U19" s="4">
        <v>2</v>
      </c>
      <c r="V19" s="13">
        <v>0</v>
      </c>
      <c r="W19" s="12">
        <v>0</v>
      </c>
      <c r="X19" s="93">
        <v>1</v>
      </c>
      <c r="Y19" s="93">
        <v>1</v>
      </c>
      <c r="Z19" s="93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5">
        <v>1</v>
      </c>
      <c r="AL19" s="5">
        <v>1</v>
      </c>
      <c r="AM19" s="5">
        <v>1</v>
      </c>
      <c r="AN19" s="5">
        <v>1</v>
      </c>
      <c r="AO19" s="5">
        <v>1</v>
      </c>
      <c r="AP19" s="5">
        <v>1</v>
      </c>
      <c r="AQ19" s="5">
        <v>1</v>
      </c>
      <c r="AR19" s="5">
        <v>1</v>
      </c>
      <c r="AS19" s="5">
        <v>1</v>
      </c>
      <c r="AT19" s="5">
        <v>1</v>
      </c>
      <c r="AU19" s="5"/>
      <c r="AV19" s="64"/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8"/>
      <c r="BF19" s="8">
        <f>SUM(E19:AV19)</f>
        <v>50</v>
      </c>
      <c r="BH19" s="2">
        <f t="shared" si="4"/>
        <v>27</v>
      </c>
      <c r="BI19" s="15"/>
      <c r="BJ19" s="15"/>
    </row>
    <row r="20" spans="1:62" ht="12.75">
      <c r="A20" s="275"/>
      <c r="B20" s="233" t="s">
        <v>156</v>
      </c>
      <c r="C20" s="240" t="s">
        <v>30</v>
      </c>
      <c r="D20" s="5" t="s">
        <v>9</v>
      </c>
      <c r="E20" s="10">
        <v>2</v>
      </c>
      <c r="F20" s="98">
        <v>2</v>
      </c>
      <c r="G20" s="98">
        <v>2</v>
      </c>
      <c r="H20" s="98">
        <v>2</v>
      </c>
      <c r="I20" s="98">
        <v>2</v>
      </c>
      <c r="J20" s="98">
        <v>2</v>
      </c>
      <c r="K20" s="98">
        <v>2</v>
      </c>
      <c r="L20" s="98">
        <v>2</v>
      </c>
      <c r="M20" s="98">
        <v>2</v>
      </c>
      <c r="N20" s="98">
        <v>2</v>
      </c>
      <c r="O20" s="98">
        <v>2</v>
      </c>
      <c r="P20" s="98">
        <v>2</v>
      </c>
      <c r="Q20" s="98">
        <v>2</v>
      </c>
      <c r="R20" s="98">
        <v>2</v>
      </c>
      <c r="S20" s="98">
        <v>2</v>
      </c>
      <c r="T20" s="10">
        <v>2</v>
      </c>
      <c r="U20" s="10">
        <v>2</v>
      </c>
      <c r="V20" s="13">
        <v>0</v>
      </c>
      <c r="W20" s="13">
        <v>0</v>
      </c>
      <c r="X20" s="98">
        <v>2</v>
      </c>
      <c r="Y20" s="98">
        <v>2</v>
      </c>
      <c r="Z20" s="98">
        <v>2</v>
      </c>
      <c r="AA20" s="10">
        <v>2</v>
      </c>
      <c r="AB20" s="10">
        <v>2</v>
      </c>
      <c r="AC20" s="10">
        <v>2</v>
      </c>
      <c r="AD20" s="10">
        <v>2</v>
      </c>
      <c r="AE20" s="10">
        <v>2</v>
      </c>
      <c r="AF20" s="10">
        <v>2</v>
      </c>
      <c r="AG20" s="10">
        <v>2</v>
      </c>
      <c r="AH20" s="10">
        <v>2</v>
      </c>
      <c r="AI20" s="10">
        <v>2</v>
      </c>
      <c r="AJ20" s="10">
        <v>2</v>
      </c>
      <c r="AK20" s="10">
        <v>2</v>
      </c>
      <c r="AL20" s="10">
        <v>2</v>
      </c>
      <c r="AM20" s="10">
        <v>2</v>
      </c>
      <c r="AN20" s="10">
        <v>2</v>
      </c>
      <c r="AO20" s="10">
        <v>2</v>
      </c>
      <c r="AP20" s="10">
        <v>2</v>
      </c>
      <c r="AQ20" s="10">
        <v>2</v>
      </c>
      <c r="AR20" s="10">
        <v>2</v>
      </c>
      <c r="AS20" s="10">
        <v>2</v>
      </c>
      <c r="AT20" s="10">
        <v>2</v>
      </c>
      <c r="AU20" s="10"/>
      <c r="AV20" s="64"/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8">
        <f>SUM(E20:BD20)</f>
        <v>80</v>
      </c>
      <c r="BF20" s="8"/>
      <c r="BG20" s="2">
        <v>80</v>
      </c>
      <c r="BH20" s="2">
        <f t="shared" si="4"/>
        <v>34</v>
      </c>
      <c r="BI20" s="15">
        <v>34</v>
      </c>
      <c r="BJ20" s="15">
        <v>46</v>
      </c>
    </row>
    <row r="21" spans="1:62" ht="12.75">
      <c r="A21" s="275"/>
      <c r="B21" s="234"/>
      <c r="C21" s="241"/>
      <c r="D21" s="5" t="s">
        <v>10</v>
      </c>
      <c r="E21" s="4">
        <v>1</v>
      </c>
      <c r="F21" s="99">
        <v>1</v>
      </c>
      <c r="G21" s="99">
        <v>1</v>
      </c>
      <c r="H21" s="99">
        <v>1</v>
      </c>
      <c r="I21" s="99">
        <v>1</v>
      </c>
      <c r="J21" s="99">
        <v>1</v>
      </c>
      <c r="K21" s="99">
        <v>1</v>
      </c>
      <c r="L21" s="99">
        <v>1</v>
      </c>
      <c r="M21" s="99">
        <v>1</v>
      </c>
      <c r="N21" s="99">
        <v>1</v>
      </c>
      <c r="O21" s="99">
        <v>1</v>
      </c>
      <c r="P21" s="99">
        <v>1</v>
      </c>
      <c r="Q21" s="99">
        <v>1</v>
      </c>
      <c r="R21" s="99">
        <v>1</v>
      </c>
      <c r="S21" s="99">
        <v>1</v>
      </c>
      <c r="T21" s="4">
        <v>1</v>
      </c>
      <c r="U21" s="4">
        <v>1</v>
      </c>
      <c r="V21" s="13">
        <v>0</v>
      </c>
      <c r="W21" s="12">
        <v>0</v>
      </c>
      <c r="X21" s="99">
        <v>1</v>
      </c>
      <c r="Y21" s="99">
        <v>1</v>
      </c>
      <c r="Z21" s="99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/>
      <c r="AV21" s="64"/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8"/>
      <c r="BF21" s="8">
        <f>SUM(E21:AV21)</f>
        <v>40</v>
      </c>
      <c r="BH21" s="2">
        <f t="shared" si="4"/>
        <v>17</v>
      </c>
      <c r="BI21" s="15"/>
      <c r="BJ21" s="15"/>
    </row>
    <row r="22" spans="1:62" ht="12.75">
      <c r="A22" s="275"/>
      <c r="B22" s="233" t="s">
        <v>157</v>
      </c>
      <c r="C22" s="240" t="s">
        <v>31</v>
      </c>
      <c r="D22" s="5" t="s">
        <v>9</v>
      </c>
      <c r="E22" s="10">
        <v>2</v>
      </c>
      <c r="F22" s="98">
        <v>2</v>
      </c>
      <c r="G22" s="98">
        <v>2</v>
      </c>
      <c r="H22" s="98">
        <v>2</v>
      </c>
      <c r="I22" s="98">
        <v>2</v>
      </c>
      <c r="J22" s="98">
        <v>2</v>
      </c>
      <c r="K22" s="98">
        <v>2</v>
      </c>
      <c r="L22" s="98">
        <v>2</v>
      </c>
      <c r="M22" s="98">
        <v>2</v>
      </c>
      <c r="N22" s="98">
        <v>2</v>
      </c>
      <c r="O22" s="98">
        <v>2</v>
      </c>
      <c r="P22" s="98">
        <v>2</v>
      </c>
      <c r="Q22" s="98">
        <v>2</v>
      </c>
      <c r="R22" s="98">
        <v>2</v>
      </c>
      <c r="S22" s="98">
        <v>2</v>
      </c>
      <c r="T22" s="10">
        <v>2</v>
      </c>
      <c r="U22" s="10">
        <v>2</v>
      </c>
      <c r="V22" s="13">
        <v>0</v>
      </c>
      <c r="W22" s="12">
        <v>0</v>
      </c>
      <c r="X22" s="98">
        <v>2</v>
      </c>
      <c r="Y22" s="98">
        <v>2</v>
      </c>
      <c r="Z22" s="98">
        <v>2</v>
      </c>
      <c r="AA22" s="10">
        <v>2</v>
      </c>
      <c r="AB22" s="10">
        <v>2</v>
      </c>
      <c r="AC22" s="10">
        <v>2</v>
      </c>
      <c r="AD22" s="10">
        <v>2</v>
      </c>
      <c r="AE22" s="10">
        <v>2</v>
      </c>
      <c r="AF22" s="10">
        <v>2</v>
      </c>
      <c r="AG22" s="10">
        <v>2</v>
      </c>
      <c r="AH22" s="10">
        <v>2</v>
      </c>
      <c r="AI22" s="10">
        <v>2</v>
      </c>
      <c r="AJ22" s="10">
        <v>2</v>
      </c>
      <c r="AK22" s="10">
        <v>2</v>
      </c>
      <c r="AL22" s="10">
        <v>2</v>
      </c>
      <c r="AM22" s="10">
        <v>2</v>
      </c>
      <c r="AN22" s="10">
        <v>2</v>
      </c>
      <c r="AO22" s="10">
        <v>2</v>
      </c>
      <c r="AP22" s="10">
        <v>2</v>
      </c>
      <c r="AQ22" s="10">
        <v>2</v>
      </c>
      <c r="AR22" s="10">
        <v>1</v>
      </c>
      <c r="AS22" s="10">
        <v>1</v>
      </c>
      <c r="AT22" s="10">
        <v>1</v>
      </c>
      <c r="AU22" s="10"/>
      <c r="AV22" s="64"/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8">
        <f>SUM(E22:BD22)</f>
        <v>77</v>
      </c>
      <c r="BF22" s="8"/>
      <c r="BG22" s="2">
        <v>80</v>
      </c>
      <c r="BH22" s="2">
        <f t="shared" si="4"/>
        <v>34</v>
      </c>
      <c r="BI22" s="15">
        <v>34</v>
      </c>
      <c r="BJ22" s="15">
        <v>46</v>
      </c>
    </row>
    <row r="23" spans="1:62" ht="12.75">
      <c r="A23" s="275"/>
      <c r="B23" s="234"/>
      <c r="C23" s="241"/>
      <c r="D23" s="5" t="s">
        <v>10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13">
        <v>0</v>
      </c>
      <c r="W23" s="12">
        <v>0</v>
      </c>
      <c r="X23" s="93">
        <v>1</v>
      </c>
      <c r="Y23" s="93">
        <v>1</v>
      </c>
      <c r="Z23" s="93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>
        <v>1</v>
      </c>
      <c r="AQ23" s="5">
        <v>1</v>
      </c>
      <c r="AR23" s="5">
        <v>1</v>
      </c>
      <c r="AS23" s="5"/>
      <c r="AT23" s="5">
        <v>1</v>
      </c>
      <c r="AU23" s="5"/>
      <c r="AV23" s="64"/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8"/>
      <c r="BF23" s="8">
        <f>SUM(E23:AV23)</f>
        <v>39</v>
      </c>
      <c r="BH23" s="2">
        <f t="shared" si="4"/>
        <v>17</v>
      </c>
      <c r="BI23" s="15"/>
      <c r="BJ23" s="15"/>
    </row>
    <row r="24" spans="1:62" ht="12.75">
      <c r="A24" s="275"/>
      <c r="B24" s="233" t="s">
        <v>158</v>
      </c>
      <c r="C24" s="240" t="s">
        <v>32</v>
      </c>
      <c r="D24" s="5" t="s">
        <v>9</v>
      </c>
      <c r="E24" s="10">
        <v>2</v>
      </c>
      <c r="F24" s="98">
        <v>2</v>
      </c>
      <c r="G24" s="98">
        <v>2</v>
      </c>
      <c r="H24" s="98">
        <v>2</v>
      </c>
      <c r="I24" s="98">
        <v>2</v>
      </c>
      <c r="J24" s="98">
        <v>2</v>
      </c>
      <c r="K24" s="98">
        <v>2</v>
      </c>
      <c r="L24" s="98">
        <v>2</v>
      </c>
      <c r="M24" s="98">
        <v>2</v>
      </c>
      <c r="N24" s="98">
        <v>2</v>
      </c>
      <c r="O24" s="98">
        <v>2</v>
      </c>
      <c r="P24" s="98">
        <v>2</v>
      </c>
      <c r="Q24" s="98">
        <v>2</v>
      </c>
      <c r="R24" s="98">
        <v>2</v>
      </c>
      <c r="S24" s="98">
        <v>2</v>
      </c>
      <c r="T24" s="98">
        <v>2</v>
      </c>
      <c r="U24" s="98">
        <v>2</v>
      </c>
      <c r="V24" s="13">
        <v>0</v>
      </c>
      <c r="W24" s="12">
        <v>0</v>
      </c>
      <c r="X24" s="95">
        <v>1</v>
      </c>
      <c r="Y24" s="95">
        <v>1</v>
      </c>
      <c r="Z24" s="95">
        <v>1</v>
      </c>
      <c r="AA24" s="90">
        <v>1</v>
      </c>
      <c r="AB24" s="90">
        <v>1</v>
      </c>
      <c r="AC24" s="90">
        <v>1</v>
      </c>
      <c r="AD24" s="90">
        <v>1</v>
      </c>
      <c r="AE24" s="90">
        <v>1</v>
      </c>
      <c r="AF24" s="90">
        <v>1</v>
      </c>
      <c r="AG24" s="90">
        <v>1</v>
      </c>
      <c r="AH24" s="90">
        <v>1</v>
      </c>
      <c r="AI24" s="90">
        <v>1</v>
      </c>
      <c r="AJ24" s="90">
        <v>1</v>
      </c>
      <c r="AK24" s="90">
        <v>1</v>
      </c>
      <c r="AL24" s="90">
        <v>1</v>
      </c>
      <c r="AM24" s="90">
        <v>1</v>
      </c>
      <c r="AN24" s="90">
        <v>1</v>
      </c>
      <c r="AO24" s="90">
        <v>1</v>
      </c>
      <c r="AP24" s="90">
        <v>1</v>
      </c>
      <c r="AQ24" s="90">
        <v>1</v>
      </c>
      <c r="AR24" s="90">
        <v>1</v>
      </c>
      <c r="AS24" s="90">
        <v>1</v>
      </c>
      <c r="AT24" s="90">
        <v>1</v>
      </c>
      <c r="AU24" s="90"/>
      <c r="AV24" s="64"/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8">
        <f>SUM(E24:BD24)</f>
        <v>57</v>
      </c>
      <c r="BF24" s="8"/>
      <c r="BG24" s="2">
        <v>57</v>
      </c>
      <c r="BH24" s="2">
        <f t="shared" si="4"/>
        <v>34</v>
      </c>
      <c r="BI24" s="15">
        <v>34</v>
      </c>
      <c r="BJ24" s="15">
        <v>23</v>
      </c>
    </row>
    <row r="25" spans="1:62" ht="12.75">
      <c r="A25" s="275"/>
      <c r="B25" s="234"/>
      <c r="C25" s="241"/>
      <c r="D25" s="5" t="s">
        <v>10</v>
      </c>
      <c r="E25" s="4">
        <v>1</v>
      </c>
      <c r="F25" s="99">
        <v>1</v>
      </c>
      <c r="G25" s="99">
        <v>1</v>
      </c>
      <c r="H25" s="99">
        <v>1</v>
      </c>
      <c r="I25" s="99">
        <v>1</v>
      </c>
      <c r="J25" s="99">
        <v>1</v>
      </c>
      <c r="K25" s="99">
        <v>1</v>
      </c>
      <c r="L25" s="99">
        <v>1</v>
      </c>
      <c r="M25" s="99">
        <v>1</v>
      </c>
      <c r="N25" s="99">
        <v>1</v>
      </c>
      <c r="O25" s="99">
        <v>1</v>
      </c>
      <c r="P25" s="99">
        <v>1</v>
      </c>
      <c r="Q25" s="99">
        <v>1</v>
      </c>
      <c r="R25" s="99">
        <v>1</v>
      </c>
      <c r="S25" s="99">
        <v>1</v>
      </c>
      <c r="T25" s="99">
        <v>1</v>
      </c>
      <c r="U25" s="99">
        <v>1</v>
      </c>
      <c r="V25" s="13">
        <v>0</v>
      </c>
      <c r="W25" s="12">
        <v>0</v>
      </c>
      <c r="X25" s="93"/>
      <c r="Y25" s="93">
        <v>1</v>
      </c>
      <c r="Z25" s="63">
        <v>1</v>
      </c>
      <c r="AA25" s="16"/>
      <c r="AB25" s="16"/>
      <c r="AC25" s="16">
        <v>1</v>
      </c>
      <c r="AD25" s="16"/>
      <c r="AE25" s="16">
        <v>1</v>
      </c>
      <c r="AF25" s="17"/>
      <c r="AG25" s="17">
        <v>1</v>
      </c>
      <c r="AH25" s="17"/>
      <c r="AI25" s="17">
        <v>1</v>
      </c>
      <c r="AJ25" s="16"/>
      <c r="AK25" s="17">
        <v>1</v>
      </c>
      <c r="AL25" s="17"/>
      <c r="AM25" s="17">
        <v>1</v>
      </c>
      <c r="AN25" s="17">
        <v>1</v>
      </c>
      <c r="AO25" s="17"/>
      <c r="AP25" s="21"/>
      <c r="AQ25" s="17">
        <v>1</v>
      </c>
      <c r="AR25" s="17">
        <v>1</v>
      </c>
      <c r="AS25" s="17">
        <v>1</v>
      </c>
      <c r="AT25" s="17"/>
      <c r="AU25" s="17"/>
      <c r="AV25" s="64"/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8"/>
      <c r="BF25" s="8">
        <f>SUM(E25:AV25)</f>
        <v>29</v>
      </c>
      <c r="BH25" s="2">
        <f t="shared" si="4"/>
        <v>17</v>
      </c>
      <c r="BI25" s="15"/>
      <c r="BJ25" s="15"/>
    </row>
    <row r="26" spans="1:62" ht="12.75">
      <c r="A26" s="275"/>
      <c r="B26" s="251" t="s">
        <v>159</v>
      </c>
      <c r="C26" s="240" t="s">
        <v>18</v>
      </c>
      <c r="D26" s="5" t="s">
        <v>9</v>
      </c>
      <c r="E26" s="10">
        <v>3</v>
      </c>
      <c r="F26" s="98">
        <v>3</v>
      </c>
      <c r="G26" s="98">
        <v>3</v>
      </c>
      <c r="H26" s="98">
        <v>3</v>
      </c>
      <c r="I26" s="98">
        <v>3</v>
      </c>
      <c r="J26" s="98">
        <v>3</v>
      </c>
      <c r="K26" s="98">
        <v>3</v>
      </c>
      <c r="L26" s="98">
        <v>3</v>
      </c>
      <c r="M26" s="98">
        <v>3</v>
      </c>
      <c r="N26" s="98">
        <v>3</v>
      </c>
      <c r="O26" s="98">
        <v>3</v>
      </c>
      <c r="P26" s="98">
        <v>3</v>
      </c>
      <c r="Q26" s="98">
        <v>3</v>
      </c>
      <c r="R26" s="98">
        <v>3</v>
      </c>
      <c r="S26" s="98">
        <v>3</v>
      </c>
      <c r="T26" s="98">
        <v>3</v>
      </c>
      <c r="U26" s="98">
        <v>3</v>
      </c>
      <c r="V26" s="13">
        <v>0</v>
      </c>
      <c r="W26" s="12">
        <v>0</v>
      </c>
      <c r="X26" s="98">
        <v>3</v>
      </c>
      <c r="Y26" s="98">
        <v>3</v>
      </c>
      <c r="Z26" s="98">
        <v>3</v>
      </c>
      <c r="AA26" s="10">
        <v>3</v>
      </c>
      <c r="AB26" s="10">
        <v>3</v>
      </c>
      <c r="AC26" s="10">
        <v>3</v>
      </c>
      <c r="AD26" s="10">
        <v>3</v>
      </c>
      <c r="AE26" s="10">
        <v>3</v>
      </c>
      <c r="AF26" s="10">
        <v>3</v>
      </c>
      <c r="AG26" s="10">
        <v>3</v>
      </c>
      <c r="AH26" s="10">
        <v>3</v>
      </c>
      <c r="AI26" s="10">
        <v>3</v>
      </c>
      <c r="AJ26" s="10">
        <v>3</v>
      </c>
      <c r="AK26" s="10">
        <v>3</v>
      </c>
      <c r="AL26" s="10">
        <v>3</v>
      </c>
      <c r="AM26" s="10">
        <v>3</v>
      </c>
      <c r="AN26" s="10">
        <v>3</v>
      </c>
      <c r="AO26" s="10">
        <v>3</v>
      </c>
      <c r="AP26" s="10">
        <v>3</v>
      </c>
      <c r="AQ26" s="10">
        <v>3</v>
      </c>
      <c r="AR26" s="10">
        <v>3</v>
      </c>
      <c r="AS26" s="10">
        <v>3</v>
      </c>
      <c r="AT26" s="10">
        <v>3</v>
      </c>
      <c r="AU26" s="10">
        <v>3</v>
      </c>
      <c r="AV26" s="64"/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8">
        <f>SUM(E26:BD26)</f>
        <v>123</v>
      </c>
      <c r="BF26" s="8"/>
      <c r="BG26" s="77">
        <v>120</v>
      </c>
      <c r="BI26" s="15"/>
      <c r="BJ26" s="15"/>
    </row>
    <row r="27" spans="1:62" ht="12.75">
      <c r="A27" s="275"/>
      <c r="B27" s="252"/>
      <c r="C27" s="241"/>
      <c r="D27" s="5" t="s">
        <v>10</v>
      </c>
      <c r="E27" s="4">
        <v>1</v>
      </c>
      <c r="F27" s="99">
        <v>2</v>
      </c>
      <c r="G27" s="99">
        <v>2</v>
      </c>
      <c r="H27" s="99">
        <v>2</v>
      </c>
      <c r="I27" s="99">
        <v>2</v>
      </c>
      <c r="J27" s="99">
        <v>2</v>
      </c>
      <c r="K27" s="99">
        <v>1</v>
      </c>
      <c r="L27" s="99">
        <v>2</v>
      </c>
      <c r="M27" s="100">
        <v>2</v>
      </c>
      <c r="N27" s="100">
        <v>2</v>
      </c>
      <c r="O27" s="100">
        <v>2</v>
      </c>
      <c r="P27" s="99">
        <v>2</v>
      </c>
      <c r="Q27" s="99">
        <v>2</v>
      </c>
      <c r="R27" s="99">
        <v>2</v>
      </c>
      <c r="S27" s="99">
        <v>2</v>
      </c>
      <c r="T27" s="99">
        <v>2</v>
      </c>
      <c r="U27" s="99">
        <v>2</v>
      </c>
      <c r="V27" s="13">
        <v>0</v>
      </c>
      <c r="W27" s="12">
        <v>0</v>
      </c>
      <c r="X27" s="93">
        <v>1</v>
      </c>
      <c r="Y27" s="93">
        <v>1</v>
      </c>
      <c r="Z27" s="63">
        <v>1</v>
      </c>
      <c r="AA27" s="16">
        <v>2</v>
      </c>
      <c r="AB27" s="16">
        <v>2</v>
      </c>
      <c r="AC27" s="16">
        <v>1</v>
      </c>
      <c r="AD27" s="16">
        <v>2</v>
      </c>
      <c r="AE27" s="16">
        <v>1</v>
      </c>
      <c r="AF27" s="17">
        <v>2</v>
      </c>
      <c r="AG27" s="17">
        <v>1</v>
      </c>
      <c r="AH27" s="17">
        <v>2</v>
      </c>
      <c r="AI27" s="16">
        <v>1</v>
      </c>
      <c r="AJ27" s="17">
        <v>2</v>
      </c>
      <c r="AK27" s="26">
        <v>1</v>
      </c>
      <c r="AL27" s="17">
        <v>2</v>
      </c>
      <c r="AM27" s="17">
        <v>1</v>
      </c>
      <c r="AN27" s="17">
        <v>2</v>
      </c>
      <c r="AO27" s="17">
        <v>1</v>
      </c>
      <c r="AP27" s="17">
        <v>2</v>
      </c>
      <c r="AQ27" s="26">
        <v>1</v>
      </c>
      <c r="AR27" s="17">
        <v>1</v>
      </c>
      <c r="AS27" s="17">
        <v>2</v>
      </c>
      <c r="AT27" s="17">
        <v>2</v>
      </c>
      <c r="AU27" s="17">
        <v>2</v>
      </c>
      <c r="AV27" s="64"/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8"/>
      <c r="BF27" s="8">
        <f>SUM(E27:AV27)</f>
        <v>68</v>
      </c>
      <c r="BI27" s="15"/>
      <c r="BJ27" s="15"/>
    </row>
    <row r="28" spans="1:62" ht="12.75">
      <c r="A28" s="275"/>
      <c r="B28" s="251" t="s">
        <v>160</v>
      </c>
      <c r="C28" s="240" t="s">
        <v>161</v>
      </c>
      <c r="D28" s="5" t="s">
        <v>9</v>
      </c>
      <c r="E28" s="10">
        <v>1</v>
      </c>
      <c r="F28" s="98">
        <v>1</v>
      </c>
      <c r="G28" s="98">
        <v>1</v>
      </c>
      <c r="H28" s="98">
        <v>1</v>
      </c>
      <c r="I28" s="98">
        <v>1</v>
      </c>
      <c r="J28" s="98">
        <v>1</v>
      </c>
      <c r="K28" s="98">
        <v>1</v>
      </c>
      <c r="L28" s="98">
        <v>1</v>
      </c>
      <c r="M28" s="98">
        <v>1</v>
      </c>
      <c r="N28" s="98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13">
        <v>0</v>
      </c>
      <c r="W28" s="12">
        <v>0</v>
      </c>
      <c r="X28" s="95">
        <v>1</v>
      </c>
      <c r="Y28" s="95">
        <v>1</v>
      </c>
      <c r="Z28" s="95">
        <v>1</v>
      </c>
      <c r="AA28" s="90">
        <v>1</v>
      </c>
      <c r="AB28" s="90">
        <v>1</v>
      </c>
      <c r="AC28" s="90">
        <v>1</v>
      </c>
      <c r="AD28" s="90">
        <v>1</v>
      </c>
      <c r="AE28" s="90">
        <v>1</v>
      </c>
      <c r="AF28" s="90">
        <v>1</v>
      </c>
      <c r="AG28" s="90">
        <v>1</v>
      </c>
      <c r="AH28" s="90">
        <v>1</v>
      </c>
      <c r="AI28" s="90">
        <v>1</v>
      </c>
      <c r="AJ28" s="90">
        <v>1</v>
      </c>
      <c r="AK28" s="90">
        <v>1</v>
      </c>
      <c r="AL28" s="90">
        <v>1</v>
      </c>
      <c r="AM28" s="90">
        <v>1</v>
      </c>
      <c r="AN28" s="90">
        <v>1</v>
      </c>
      <c r="AO28" s="90">
        <v>1</v>
      </c>
      <c r="AP28" s="90">
        <v>1</v>
      </c>
      <c r="AQ28" s="90">
        <v>1</v>
      </c>
      <c r="AR28" s="90">
        <v>1</v>
      </c>
      <c r="AS28" s="90">
        <v>1</v>
      </c>
      <c r="AT28" s="90">
        <v>1</v>
      </c>
      <c r="AU28" s="90"/>
      <c r="AV28" s="64"/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8">
        <f>SUM(E28:BD28)</f>
        <v>40</v>
      </c>
      <c r="BF28" s="8"/>
      <c r="BG28" s="77">
        <v>40</v>
      </c>
      <c r="BH28" s="2">
        <f>SUM(E28:U28)</f>
        <v>17</v>
      </c>
      <c r="BI28" s="15">
        <v>51</v>
      </c>
      <c r="BJ28" s="15">
        <v>69</v>
      </c>
    </row>
    <row r="29" spans="1:62" ht="12.75">
      <c r="A29" s="275"/>
      <c r="B29" s="252"/>
      <c r="C29" s="241"/>
      <c r="D29" s="5" t="s">
        <v>10</v>
      </c>
      <c r="E29" s="4"/>
      <c r="F29" s="99">
        <v>1</v>
      </c>
      <c r="G29" s="99"/>
      <c r="H29" s="99">
        <v>1</v>
      </c>
      <c r="I29" s="99"/>
      <c r="J29" s="99">
        <v>1</v>
      </c>
      <c r="K29" s="99">
        <v>1</v>
      </c>
      <c r="L29" s="99">
        <v>1</v>
      </c>
      <c r="M29" s="99"/>
      <c r="N29" s="99">
        <v>1</v>
      </c>
      <c r="O29" s="99"/>
      <c r="P29" s="99">
        <v>1</v>
      </c>
      <c r="Q29" s="99"/>
      <c r="R29" s="99">
        <v>1</v>
      </c>
      <c r="S29" s="99"/>
      <c r="T29" s="99">
        <v>1</v>
      </c>
      <c r="U29" s="99"/>
      <c r="V29" s="13">
        <v>0</v>
      </c>
      <c r="W29" s="12">
        <v>0</v>
      </c>
      <c r="X29" s="93">
        <v>1</v>
      </c>
      <c r="Y29" s="93">
        <v>1</v>
      </c>
      <c r="Z29" s="93">
        <v>1</v>
      </c>
      <c r="AA29" s="5"/>
      <c r="AB29" s="5">
        <v>1</v>
      </c>
      <c r="AC29" s="5">
        <v>1</v>
      </c>
      <c r="AD29" s="5"/>
      <c r="AE29" s="5">
        <v>1</v>
      </c>
      <c r="AF29" s="5"/>
      <c r="AG29" s="5">
        <v>1</v>
      </c>
      <c r="AH29" s="5"/>
      <c r="AI29" s="5">
        <v>1</v>
      </c>
      <c r="AJ29" s="5"/>
      <c r="AK29" s="5">
        <v>1</v>
      </c>
      <c r="AL29" s="5">
        <v>1</v>
      </c>
      <c r="AM29" s="5">
        <v>1</v>
      </c>
      <c r="AN29" s="5"/>
      <c r="AO29" s="5">
        <v>1</v>
      </c>
      <c r="AP29" s="5">
        <v>1</v>
      </c>
      <c r="AQ29" s="5">
        <v>1</v>
      </c>
      <c r="AR29" s="5"/>
      <c r="AS29" s="5">
        <v>1</v>
      </c>
      <c r="AT29" s="17"/>
      <c r="AU29" s="17"/>
      <c r="AV29" s="64"/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8"/>
      <c r="BF29" s="8">
        <f>SUM(E29:AV29)</f>
        <v>24</v>
      </c>
      <c r="BH29" s="2">
        <f>SUM(E29:U29)</f>
        <v>9</v>
      </c>
      <c r="BI29" s="15"/>
      <c r="BJ29" s="15"/>
    </row>
    <row r="30" spans="1:62" ht="12.75" hidden="1">
      <c r="A30" s="275"/>
      <c r="F30" s="25"/>
      <c r="G30" s="25"/>
      <c r="H30" s="25"/>
      <c r="I30" s="25"/>
      <c r="J30" s="25"/>
      <c r="K30" s="25"/>
      <c r="L30" s="25"/>
      <c r="M30" s="96"/>
      <c r="N30" s="96"/>
      <c r="O30" s="96"/>
      <c r="P30" s="25"/>
      <c r="Q30" s="25"/>
      <c r="R30" s="25"/>
      <c r="S30" s="25"/>
      <c r="T30" s="25"/>
      <c r="U30" s="25"/>
      <c r="W30" s="12">
        <v>0</v>
      </c>
      <c r="X30" s="25"/>
      <c r="Y30" s="25"/>
      <c r="Z30" s="96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"/>
      <c r="BG30" s="2">
        <v>40</v>
      </c>
      <c r="BH30" s="2">
        <f>SUM(E26:U26)</f>
        <v>51</v>
      </c>
      <c r="BI30" s="15">
        <v>17</v>
      </c>
      <c r="BJ30" s="15">
        <v>23</v>
      </c>
    </row>
    <row r="31" spans="1:62" ht="12.75" hidden="1">
      <c r="A31" s="275"/>
      <c r="F31" s="25"/>
      <c r="G31" s="25"/>
      <c r="H31" s="25"/>
      <c r="I31" s="25"/>
      <c r="J31" s="25"/>
      <c r="K31" s="25"/>
      <c r="L31" s="25"/>
      <c r="M31" s="96"/>
      <c r="N31" s="96"/>
      <c r="O31" s="96"/>
      <c r="P31" s="25"/>
      <c r="Q31" s="25"/>
      <c r="R31" s="25"/>
      <c r="S31" s="25"/>
      <c r="T31" s="25"/>
      <c r="U31" s="25"/>
      <c r="W31" s="12">
        <v>0</v>
      </c>
      <c r="X31" s="25"/>
      <c r="Y31" s="25"/>
      <c r="Z31" s="96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"/>
      <c r="BH31" s="2">
        <f>SUM(E27:U27)</f>
        <v>32</v>
      </c>
      <c r="BI31" s="15"/>
      <c r="BJ31" s="15"/>
    </row>
    <row r="32" spans="1:62" ht="12.75">
      <c r="A32" s="275"/>
      <c r="B32" s="251" t="s">
        <v>162</v>
      </c>
      <c r="C32" s="223" t="s">
        <v>36</v>
      </c>
      <c r="D32" s="5" t="s">
        <v>9</v>
      </c>
      <c r="E32" s="10">
        <v>1</v>
      </c>
      <c r="F32" s="98">
        <v>1</v>
      </c>
      <c r="G32" s="98">
        <v>1</v>
      </c>
      <c r="H32" s="98">
        <v>1</v>
      </c>
      <c r="I32" s="98">
        <v>1</v>
      </c>
      <c r="J32" s="98">
        <v>1</v>
      </c>
      <c r="K32" s="98">
        <v>1</v>
      </c>
      <c r="L32" s="98">
        <v>1</v>
      </c>
      <c r="M32" s="98">
        <v>1</v>
      </c>
      <c r="N32" s="98">
        <v>1</v>
      </c>
      <c r="O32" s="98">
        <v>1</v>
      </c>
      <c r="P32" s="98">
        <v>1</v>
      </c>
      <c r="Q32" s="98">
        <v>1</v>
      </c>
      <c r="R32" s="98">
        <v>1</v>
      </c>
      <c r="S32" s="98">
        <v>1</v>
      </c>
      <c r="T32" s="98">
        <v>1</v>
      </c>
      <c r="U32" s="98">
        <v>1</v>
      </c>
      <c r="V32" s="13">
        <v>0</v>
      </c>
      <c r="W32" s="12">
        <v>0</v>
      </c>
      <c r="X32" s="95">
        <v>1</v>
      </c>
      <c r="Y32" s="95">
        <v>1</v>
      </c>
      <c r="Z32" s="95">
        <v>1</v>
      </c>
      <c r="AA32" s="90">
        <v>1</v>
      </c>
      <c r="AB32" s="90">
        <v>1</v>
      </c>
      <c r="AC32" s="90">
        <v>1</v>
      </c>
      <c r="AD32" s="90">
        <v>1</v>
      </c>
      <c r="AE32" s="90">
        <v>1</v>
      </c>
      <c r="AF32" s="90">
        <v>1</v>
      </c>
      <c r="AG32" s="90">
        <v>1</v>
      </c>
      <c r="AH32" s="90">
        <v>1</v>
      </c>
      <c r="AI32" s="90">
        <v>1</v>
      </c>
      <c r="AJ32" s="90">
        <v>1</v>
      </c>
      <c r="AK32" s="90">
        <v>1</v>
      </c>
      <c r="AL32" s="90">
        <v>1</v>
      </c>
      <c r="AM32" s="90">
        <v>1</v>
      </c>
      <c r="AN32" s="90">
        <v>1</v>
      </c>
      <c r="AO32" s="90">
        <v>1</v>
      </c>
      <c r="AP32" s="90">
        <v>1</v>
      </c>
      <c r="AQ32" s="90">
        <v>1</v>
      </c>
      <c r="AR32" s="90">
        <v>1</v>
      </c>
      <c r="AS32" s="90">
        <v>1</v>
      </c>
      <c r="AT32" s="90">
        <v>1</v>
      </c>
      <c r="AU32" s="90"/>
      <c r="AV32" s="64"/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8">
        <f>SUM(E32:BD32)</f>
        <v>40</v>
      </c>
      <c r="BF32" s="8"/>
      <c r="BG32" s="2">
        <v>40</v>
      </c>
      <c r="BH32" s="2">
        <f aca="true" t="shared" si="5" ref="BH32:BH39">SUM(E32:U32)</f>
        <v>17</v>
      </c>
      <c r="BI32" s="15">
        <v>17</v>
      </c>
      <c r="BJ32" s="15">
        <v>23</v>
      </c>
    </row>
    <row r="33" spans="1:62" ht="12.75">
      <c r="A33" s="275"/>
      <c r="B33" s="252"/>
      <c r="C33" s="224"/>
      <c r="D33" s="5" t="s">
        <v>10</v>
      </c>
      <c r="E33" s="4"/>
      <c r="F33" s="99"/>
      <c r="G33" s="99">
        <v>1</v>
      </c>
      <c r="H33" s="99"/>
      <c r="I33" s="99">
        <v>1</v>
      </c>
      <c r="J33" s="99"/>
      <c r="K33" s="99">
        <v>1</v>
      </c>
      <c r="L33" s="93">
        <v>1</v>
      </c>
      <c r="M33" s="63">
        <v>1</v>
      </c>
      <c r="N33" s="63"/>
      <c r="O33" s="63">
        <v>1</v>
      </c>
      <c r="P33" s="93"/>
      <c r="Q33" s="93">
        <v>1</v>
      </c>
      <c r="R33" s="93"/>
      <c r="S33" s="93">
        <v>1</v>
      </c>
      <c r="T33" s="93"/>
      <c r="U33" s="93">
        <v>1</v>
      </c>
      <c r="V33" s="13">
        <v>0</v>
      </c>
      <c r="W33" s="12">
        <v>0</v>
      </c>
      <c r="X33" s="93">
        <v>1</v>
      </c>
      <c r="Y33" s="93">
        <v>1</v>
      </c>
      <c r="Z33" s="93"/>
      <c r="AA33" s="5">
        <v>1</v>
      </c>
      <c r="AB33" s="16">
        <v>1</v>
      </c>
      <c r="AC33" s="16"/>
      <c r="AD33" s="16">
        <v>1</v>
      </c>
      <c r="AE33" s="16"/>
      <c r="AF33" s="17">
        <v>1</v>
      </c>
      <c r="AG33" s="17"/>
      <c r="AH33" s="17">
        <v>1</v>
      </c>
      <c r="AI33" s="16"/>
      <c r="AJ33" s="116">
        <v>1</v>
      </c>
      <c r="AK33" s="17"/>
      <c r="AL33" s="17">
        <v>1</v>
      </c>
      <c r="AM33" s="17"/>
      <c r="AN33" s="116">
        <v>1</v>
      </c>
      <c r="AO33" s="17">
        <v>1</v>
      </c>
      <c r="AP33" s="17">
        <v>1</v>
      </c>
      <c r="AQ33" s="17">
        <v>1</v>
      </c>
      <c r="AR33" s="17"/>
      <c r="AS33" s="17">
        <v>1</v>
      </c>
      <c r="AT33" s="17">
        <v>1</v>
      </c>
      <c r="AU33" s="17"/>
      <c r="AV33" s="64"/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8"/>
      <c r="BF33" s="8">
        <f>SUM(E33:AV33)</f>
        <v>24</v>
      </c>
      <c r="BH33" s="2">
        <f t="shared" si="5"/>
        <v>9</v>
      </c>
      <c r="BI33" s="15"/>
      <c r="BJ33" s="15"/>
    </row>
    <row r="34" spans="1:62" ht="12.75">
      <c r="A34" s="275"/>
      <c r="B34" s="279" t="s">
        <v>149</v>
      </c>
      <c r="C34" s="266" t="s">
        <v>33</v>
      </c>
      <c r="D34" s="72" t="s">
        <v>9</v>
      </c>
      <c r="E34" s="89">
        <v>4</v>
      </c>
      <c r="F34" s="101">
        <v>4</v>
      </c>
      <c r="G34" s="101">
        <v>4</v>
      </c>
      <c r="H34" s="101">
        <v>4</v>
      </c>
      <c r="I34" s="101">
        <v>4</v>
      </c>
      <c r="J34" s="101">
        <v>4</v>
      </c>
      <c r="K34" s="101">
        <v>4</v>
      </c>
      <c r="L34" s="101">
        <v>4</v>
      </c>
      <c r="M34" s="101">
        <v>4</v>
      </c>
      <c r="N34" s="101">
        <v>4</v>
      </c>
      <c r="O34" s="101">
        <v>4</v>
      </c>
      <c r="P34" s="101">
        <v>4</v>
      </c>
      <c r="Q34" s="101">
        <v>4</v>
      </c>
      <c r="R34" s="101">
        <v>4</v>
      </c>
      <c r="S34" s="101">
        <v>4</v>
      </c>
      <c r="T34" s="101">
        <v>4</v>
      </c>
      <c r="U34" s="101">
        <v>4</v>
      </c>
      <c r="V34" s="73">
        <v>0</v>
      </c>
      <c r="W34" s="12">
        <v>0</v>
      </c>
      <c r="X34" s="103">
        <v>4</v>
      </c>
      <c r="Y34" s="103">
        <v>4</v>
      </c>
      <c r="Z34" s="103">
        <v>4</v>
      </c>
      <c r="AA34" s="91">
        <v>4</v>
      </c>
      <c r="AB34" s="91">
        <v>4</v>
      </c>
      <c r="AC34" s="91">
        <v>4</v>
      </c>
      <c r="AD34" s="91">
        <v>4</v>
      </c>
      <c r="AE34" s="91">
        <v>4</v>
      </c>
      <c r="AF34" s="91">
        <v>4</v>
      </c>
      <c r="AG34" s="91">
        <v>4</v>
      </c>
      <c r="AH34" s="91">
        <v>4</v>
      </c>
      <c r="AI34" s="91">
        <v>4</v>
      </c>
      <c r="AJ34" s="90">
        <v>4</v>
      </c>
      <c r="AK34" s="90">
        <v>4</v>
      </c>
      <c r="AL34" s="90">
        <v>4</v>
      </c>
      <c r="AM34" s="90">
        <v>4</v>
      </c>
      <c r="AN34" s="90">
        <v>4</v>
      </c>
      <c r="AO34" s="91">
        <v>4</v>
      </c>
      <c r="AP34" s="91">
        <v>4</v>
      </c>
      <c r="AQ34" s="91">
        <v>4</v>
      </c>
      <c r="AR34" s="91">
        <v>4</v>
      </c>
      <c r="AS34" s="91">
        <v>4</v>
      </c>
      <c r="AT34" s="91">
        <v>4</v>
      </c>
      <c r="AU34" s="91"/>
      <c r="AV34" s="74"/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75">
        <v>0</v>
      </c>
      <c r="BE34" s="76">
        <f>SUM(E34:BD34)</f>
        <v>160</v>
      </c>
      <c r="BF34" s="76"/>
      <c r="BG34" s="2">
        <v>160</v>
      </c>
      <c r="BH34" s="2">
        <f t="shared" si="5"/>
        <v>68</v>
      </c>
      <c r="BI34" s="15">
        <v>68</v>
      </c>
      <c r="BJ34" s="15">
        <v>92</v>
      </c>
    </row>
    <row r="35" spans="1:62" ht="12.75">
      <c r="A35" s="275"/>
      <c r="B35" s="252"/>
      <c r="C35" s="224"/>
      <c r="D35" s="5" t="s">
        <v>10</v>
      </c>
      <c r="E35" s="4">
        <v>2</v>
      </c>
      <c r="F35" s="99">
        <v>2</v>
      </c>
      <c r="G35" s="99">
        <v>2</v>
      </c>
      <c r="H35" s="99">
        <v>2</v>
      </c>
      <c r="I35" s="99">
        <v>2</v>
      </c>
      <c r="J35" s="99">
        <v>2</v>
      </c>
      <c r="K35" s="99">
        <v>2</v>
      </c>
      <c r="L35" s="99">
        <v>2</v>
      </c>
      <c r="M35" s="99">
        <v>2</v>
      </c>
      <c r="N35" s="99">
        <v>2</v>
      </c>
      <c r="O35" s="99">
        <v>2</v>
      </c>
      <c r="P35" s="99">
        <v>2</v>
      </c>
      <c r="Q35" s="99">
        <v>2</v>
      </c>
      <c r="R35" s="99">
        <v>2</v>
      </c>
      <c r="S35" s="99">
        <v>2</v>
      </c>
      <c r="T35" s="99">
        <v>2</v>
      </c>
      <c r="U35" s="99">
        <v>2</v>
      </c>
      <c r="V35" s="13">
        <v>0</v>
      </c>
      <c r="W35" s="12">
        <v>0</v>
      </c>
      <c r="X35" s="93">
        <v>2</v>
      </c>
      <c r="Y35" s="93">
        <v>2</v>
      </c>
      <c r="Z35" s="93">
        <v>2</v>
      </c>
      <c r="AA35" s="5">
        <v>2</v>
      </c>
      <c r="AB35" s="5">
        <v>2</v>
      </c>
      <c r="AC35" s="5">
        <v>2</v>
      </c>
      <c r="AD35" s="5">
        <v>2</v>
      </c>
      <c r="AE35" s="5">
        <v>2</v>
      </c>
      <c r="AF35" s="5">
        <v>2</v>
      </c>
      <c r="AG35" s="5">
        <v>2</v>
      </c>
      <c r="AH35" s="5">
        <v>2</v>
      </c>
      <c r="AI35" s="5">
        <v>2</v>
      </c>
      <c r="AJ35" s="5">
        <v>2</v>
      </c>
      <c r="AK35" s="5">
        <v>2</v>
      </c>
      <c r="AL35" s="5">
        <v>2</v>
      </c>
      <c r="AM35" s="5">
        <v>2</v>
      </c>
      <c r="AN35" s="5">
        <v>2</v>
      </c>
      <c r="AO35" s="5">
        <v>2</v>
      </c>
      <c r="AP35" s="5">
        <v>2</v>
      </c>
      <c r="AQ35" s="5">
        <v>2</v>
      </c>
      <c r="AR35" s="5">
        <v>2</v>
      </c>
      <c r="AS35" s="5">
        <v>2</v>
      </c>
      <c r="AT35" s="5">
        <v>2</v>
      </c>
      <c r="AU35" s="5"/>
      <c r="AV35" s="64"/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8"/>
      <c r="BF35" s="8">
        <f>SUM(E35:AV35)</f>
        <v>80</v>
      </c>
      <c r="BH35" s="2">
        <f t="shared" si="5"/>
        <v>34</v>
      </c>
      <c r="BI35" s="15"/>
      <c r="BJ35" s="15"/>
    </row>
    <row r="36" spans="1:62" ht="12.75">
      <c r="A36" s="275"/>
      <c r="B36" s="251" t="s">
        <v>148</v>
      </c>
      <c r="C36" s="223" t="s">
        <v>34</v>
      </c>
      <c r="D36" s="5" t="s">
        <v>9</v>
      </c>
      <c r="E36" s="10">
        <v>3</v>
      </c>
      <c r="F36" s="98">
        <v>3</v>
      </c>
      <c r="G36" s="98">
        <v>3</v>
      </c>
      <c r="H36" s="98">
        <v>3</v>
      </c>
      <c r="I36" s="98">
        <v>3</v>
      </c>
      <c r="J36" s="98">
        <v>3</v>
      </c>
      <c r="K36" s="98">
        <v>3</v>
      </c>
      <c r="L36" s="98">
        <v>3</v>
      </c>
      <c r="M36" s="98">
        <v>3</v>
      </c>
      <c r="N36" s="98">
        <v>3</v>
      </c>
      <c r="O36" s="98">
        <v>3</v>
      </c>
      <c r="P36" s="98">
        <v>3</v>
      </c>
      <c r="Q36" s="98">
        <v>3</v>
      </c>
      <c r="R36" s="98">
        <v>3</v>
      </c>
      <c r="S36" s="98">
        <v>3</v>
      </c>
      <c r="T36" s="98">
        <v>3</v>
      </c>
      <c r="U36" s="98">
        <v>3</v>
      </c>
      <c r="V36" s="13">
        <v>0</v>
      </c>
      <c r="W36" s="12">
        <v>0</v>
      </c>
      <c r="X36" s="95">
        <v>2</v>
      </c>
      <c r="Y36" s="95">
        <v>2</v>
      </c>
      <c r="Z36" s="95">
        <v>2</v>
      </c>
      <c r="AA36" s="90">
        <v>2</v>
      </c>
      <c r="AB36" s="90">
        <v>2</v>
      </c>
      <c r="AC36" s="90">
        <v>2</v>
      </c>
      <c r="AD36" s="90">
        <v>2</v>
      </c>
      <c r="AE36" s="90">
        <v>2</v>
      </c>
      <c r="AF36" s="90">
        <v>2</v>
      </c>
      <c r="AG36" s="90">
        <v>2</v>
      </c>
      <c r="AH36" s="90">
        <v>2</v>
      </c>
      <c r="AI36" s="90">
        <v>2</v>
      </c>
      <c r="AJ36" s="90">
        <v>2</v>
      </c>
      <c r="AK36" s="90">
        <v>2</v>
      </c>
      <c r="AL36" s="90">
        <v>2</v>
      </c>
      <c r="AM36" s="90">
        <v>2</v>
      </c>
      <c r="AN36" s="90">
        <v>2</v>
      </c>
      <c r="AO36" s="90">
        <v>2</v>
      </c>
      <c r="AP36" s="90">
        <v>2</v>
      </c>
      <c r="AQ36" s="90">
        <v>1</v>
      </c>
      <c r="AR36" s="90"/>
      <c r="AS36" s="90"/>
      <c r="AT36" s="16"/>
      <c r="AU36" s="16"/>
      <c r="AV36" s="62"/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8">
        <f>SUM(E36:BD36)</f>
        <v>90</v>
      </c>
      <c r="BF36" s="8"/>
      <c r="BG36" s="2">
        <v>90</v>
      </c>
      <c r="BH36" s="2">
        <f t="shared" si="5"/>
        <v>51</v>
      </c>
      <c r="BI36" s="15">
        <v>67</v>
      </c>
      <c r="BJ36" s="15">
        <v>23</v>
      </c>
    </row>
    <row r="37" spans="1:62" ht="12.75">
      <c r="A37" s="275"/>
      <c r="B37" s="252"/>
      <c r="C37" s="224"/>
      <c r="D37" s="5" t="s">
        <v>10</v>
      </c>
      <c r="E37" s="4">
        <v>2</v>
      </c>
      <c r="F37" s="99">
        <v>2</v>
      </c>
      <c r="G37" s="99">
        <v>1</v>
      </c>
      <c r="H37" s="99">
        <v>2</v>
      </c>
      <c r="I37" s="99">
        <v>1</v>
      </c>
      <c r="J37" s="99">
        <v>1</v>
      </c>
      <c r="K37" s="99">
        <v>1</v>
      </c>
      <c r="L37" s="99">
        <v>1</v>
      </c>
      <c r="M37" s="100">
        <v>2</v>
      </c>
      <c r="N37" s="100">
        <v>2</v>
      </c>
      <c r="O37" s="100">
        <v>1</v>
      </c>
      <c r="P37" s="99">
        <v>2</v>
      </c>
      <c r="Q37" s="99">
        <v>1</v>
      </c>
      <c r="R37" s="99">
        <v>2</v>
      </c>
      <c r="S37" s="99">
        <v>1</v>
      </c>
      <c r="T37" s="99">
        <v>2</v>
      </c>
      <c r="U37" s="99">
        <v>1</v>
      </c>
      <c r="V37" s="13">
        <v>0</v>
      </c>
      <c r="W37" s="12">
        <v>0</v>
      </c>
      <c r="X37" s="93">
        <v>1</v>
      </c>
      <c r="Y37" s="93">
        <v>1</v>
      </c>
      <c r="Z37" s="93">
        <v>1</v>
      </c>
      <c r="AA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1</v>
      </c>
      <c r="AJ37" s="5">
        <v>1</v>
      </c>
      <c r="AK37" s="5">
        <v>1</v>
      </c>
      <c r="AL37" s="5">
        <v>1</v>
      </c>
      <c r="AM37" s="5">
        <v>1</v>
      </c>
      <c r="AN37" s="5">
        <v>1</v>
      </c>
      <c r="AO37" s="5">
        <v>1</v>
      </c>
      <c r="AP37" s="5">
        <v>1</v>
      </c>
      <c r="AQ37" s="5">
        <v>1</v>
      </c>
      <c r="AR37" s="5"/>
      <c r="AS37" s="5"/>
      <c r="AT37" s="5"/>
      <c r="AU37" s="5"/>
      <c r="AV37" s="64"/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8"/>
      <c r="BF37" s="8">
        <f>SUM(E37:AV37)</f>
        <v>45</v>
      </c>
      <c r="BH37" s="2">
        <f t="shared" si="5"/>
        <v>25</v>
      </c>
      <c r="BI37" s="15"/>
      <c r="BJ37" s="15"/>
    </row>
    <row r="38" spans="1:62" ht="12.75">
      <c r="A38" s="275"/>
      <c r="B38" s="251" t="s">
        <v>150</v>
      </c>
      <c r="C38" s="223" t="s">
        <v>35</v>
      </c>
      <c r="D38" s="5" t="s">
        <v>9</v>
      </c>
      <c r="E38" s="10">
        <v>3</v>
      </c>
      <c r="F38" s="98">
        <v>3</v>
      </c>
      <c r="G38" s="98">
        <v>3</v>
      </c>
      <c r="H38" s="98">
        <v>3</v>
      </c>
      <c r="I38" s="98">
        <v>3</v>
      </c>
      <c r="J38" s="98">
        <v>3</v>
      </c>
      <c r="K38" s="98">
        <v>3</v>
      </c>
      <c r="L38" s="98">
        <v>3</v>
      </c>
      <c r="M38" s="98">
        <v>3</v>
      </c>
      <c r="N38" s="98">
        <v>3</v>
      </c>
      <c r="O38" s="98">
        <v>3</v>
      </c>
      <c r="P38" s="98">
        <v>3</v>
      </c>
      <c r="Q38" s="98">
        <v>3</v>
      </c>
      <c r="R38" s="98">
        <v>3</v>
      </c>
      <c r="S38" s="98">
        <v>3</v>
      </c>
      <c r="T38" s="98">
        <v>3</v>
      </c>
      <c r="U38" s="98">
        <v>3</v>
      </c>
      <c r="V38" s="13">
        <v>0</v>
      </c>
      <c r="W38" s="12">
        <v>0</v>
      </c>
      <c r="X38" s="98">
        <v>3</v>
      </c>
      <c r="Y38" s="98">
        <v>3</v>
      </c>
      <c r="Z38" s="98">
        <v>3</v>
      </c>
      <c r="AA38" s="10">
        <v>3</v>
      </c>
      <c r="AB38" s="10">
        <v>3</v>
      </c>
      <c r="AC38" s="10">
        <v>3</v>
      </c>
      <c r="AD38" s="10">
        <v>3</v>
      </c>
      <c r="AE38" s="10">
        <v>3</v>
      </c>
      <c r="AF38" s="10">
        <v>3</v>
      </c>
      <c r="AG38" s="10">
        <v>3</v>
      </c>
      <c r="AH38" s="10">
        <v>3</v>
      </c>
      <c r="AI38" s="10">
        <v>3</v>
      </c>
      <c r="AJ38" s="10">
        <v>3</v>
      </c>
      <c r="AK38" s="10">
        <v>3</v>
      </c>
      <c r="AL38" s="10">
        <v>3</v>
      </c>
      <c r="AM38" s="10">
        <v>3</v>
      </c>
      <c r="AN38" s="10">
        <v>3</v>
      </c>
      <c r="AO38" s="10">
        <v>3</v>
      </c>
      <c r="AP38" s="10">
        <v>3</v>
      </c>
      <c r="AQ38" s="10">
        <v>3</v>
      </c>
      <c r="AR38" s="10">
        <v>3</v>
      </c>
      <c r="AS38" s="10">
        <v>3</v>
      </c>
      <c r="AT38" s="10">
        <v>3</v>
      </c>
      <c r="AU38" s="10"/>
      <c r="AV38" s="64"/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8">
        <f>SUM(E38:BD38)</f>
        <v>120</v>
      </c>
      <c r="BF38" s="8"/>
      <c r="BG38" s="2">
        <v>120</v>
      </c>
      <c r="BH38" s="2">
        <f t="shared" si="5"/>
        <v>51</v>
      </c>
      <c r="BI38" s="15">
        <v>51</v>
      </c>
      <c r="BJ38" s="15">
        <v>69</v>
      </c>
    </row>
    <row r="39" spans="1:62" ht="12.75">
      <c r="A39" s="275"/>
      <c r="B39" s="252"/>
      <c r="C39" s="224"/>
      <c r="D39" s="5" t="s">
        <v>10</v>
      </c>
      <c r="E39" s="4">
        <v>2</v>
      </c>
      <c r="F39" s="99">
        <v>1</v>
      </c>
      <c r="G39" s="99">
        <v>2</v>
      </c>
      <c r="H39" s="99">
        <v>1</v>
      </c>
      <c r="I39" s="99">
        <v>2</v>
      </c>
      <c r="J39" s="99">
        <v>1</v>
      </c>
      <c r="K39" s="99">
        <v>2</v>
      </c>
      <c r="L39" s="93">
        <v>1</v>
      </c>
      <c r="M39" s="63">
        <v>2</v>
      </c>
      <c r="N39" s="63">
        <v>1</v>
      </c>
      <c r="O39" s="63">
        <v>2</v>
      </c>
      <c r="P39" s="93">
        <v>1</v>
      </c>
      <c r="Q39" s="93">
        <v>2</v>
      </c>
      <c r="R39" s="93">
        <v>1</v>
      </c>
      <c r="S39" s="93">
        <v>2</v>
      </c>
      <c r="T39" s="93">
        <v>2</v>
      </c>
      <c r="U39" s="93">
        <v>1</v>
      </c>
      <c r="V39" s="13">
        <v>0</v>
      </c>
      <c r="W39" s="12">
        <v>0</v>
      </c>
      <c r="X39" s="93">
        <v>2</v>
      </c>
      <c r="Y39" s="93">
        <v>1</v>
      </c>
      <c r="Z39" s="93">
        <v>2</v>
      </c>
      <c r="AA39" s="5">
        <v>1</v>
      </c>
      <c r="AB39" s="16">
        <v>2</v>
      </c>
      <c r="AC39" s="16">
        <v>1</v>
      </c>
      <c r="AD39" s="16">
        <v>2</v>
      </c>
      <c r="AE39" s="16">
        <v>1</v>
      </c>
      <c r="AF39" s="17">
        <v>2</v>
      </c>
      <c r="AG39" s="17">
        <v>1</v>
      </c>
      <c r="AH39" s="17">
        <v>2</v>
      </c>
      <c r="AI39" s="17">
        <v>2</v>
      </c>
      <c r="AJ39" s="16">
        <v>2</v>
      </c>
      <c r="AK39" s="17">
        <v>2</v>
      </c>
      <c r="AL39" s="17">
        <v>1</v>
      </c>
      <c r="AM39" s="17">
        <v>2</v>
      </c>
      <c r="AN39" s="17">
        <v>1</v>
      </c>
      <c r="AO39" s="17">
        <v>2</v>
      </c>
      <c r="AP39" s="17">
        <v>1</v>
      </c>
      <c r="AQ39" s="17">
        <v>1</v>
      </c>
      <c r="AR39" s="17">
        <v>2</v>
      </c>
      <c r="AS39" s="17">
        <v>2</v>
      </c>
      <c r="AT39" s="17">
        <v>2</v>
      </c>
      <c r="AU39" s="17"/>
      <c r="AV39" s="64"/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8"/>
      <c r="BF39" s="8">
        <f>SUM(E39:AV39)</f>
        <v>63</v>
      </c>
      <c r="BH39" s="2">
        <f t="shared" si="5"/>
        <v>26</v>
      </c>
      <c r="BI39" s="15"/>
      <c r="BJ39" s="15"/>
    </row>
    <row r="40" spans="1:62" ht="12.75" hidden="1">
      <c r="A40" s="275"/>
      <c r="B40" s="251" t="s">
        <v>151</v>
      </c>
      <c r="C40" s="223" t="s">
        <v>36</v>
      </c>
      <c r="D40" s="5" t="s">
        <v>9</v>
      </c>
      <c r="E40" s="4"/>
      <c r="F40" s="4"/>
      <c r="G40" s="4"/>
      <c r="H40" s="4"/>
      <c r="I40" s="4"/>
      <c r="J40" s="4"/>
      <c r="K40" s="4"/>
      <c r="L40" s="4"/>
      <c r="M40" s="17"/>
      <c r="N40" s="17"/>
      <c r="O40" s="17"/>
      <c r="P40" s="4"/>
      <c r="Q40" s="4"/>
      <c r="R40" s="4"/>
      <c r="S40" s="4"/>
      <c r="T40" s="4"/>
      <c r="U40" s="4"/>
      <c r="V40" s="13"/>
      <c r="W40" s="13"/>
      <c r="X40" s="5"/>
      <c r="Y40" s="5"/>
      <c r="Z40" s="5"/>
      <c r="AA40" s="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27"/>
      <c r="AT40" s="17"/>
      <c r="AU40" s="17"/>
      <c r="AV40" s="64"/>
      <c r="AW40" s="38"/>
      <c r="AX40" s="38"/>
      <c r="AY40" s="38"/>
      <c r="AZ40" s="38"/>
      <c r="BA40" s="38"/>
      <c r="BB40" s="38"/>
      <c r="BC40" s="38"/>
      <c r="BD40" s="38"/>
      <c r="BE40" s="8"/>
      <c r="BF40" s="8"/>
      <c r="BI40" s="15">
        <v>17</v>
      </c>
      <c r="BJ40" s="15">
        <v>23</v>
      </c>
    </row>
    <row r="41" spans="1:62" ht="12.75" hidden="1">
      <c r="A41" s="275"/>
      <c r="B41" s="252"/>
      <c r="C41" s="224"/>
      <c r="D41" s="5" t="s">
        <v>10</v>
      </c>
      <c r="E41" s="4"/>
      <c r="F41" s="4"/>
      <c r="G41" s="4"/>
      <c r="H41" s="4"/>
      <c r="I41" s="4"/>
      <c r="J41" s="4"/>
      <c r="K41" s="4"/>
      <c r="L41" s="5"/>
      <c r="M41" s="16"/>
      <c r="N41" s="16"/>
      <c r="O41" s="16"/>
      <c r="P41" s="5"/>
      <c r="Q41" s="5"/>
      <c r="R41" s="5"/>
      <c r="S41" s="5"/>
      <c r="T41" s="5"/>
      <c r="U41" s="5"/>
      <c r="V41" s="13"/>
      <c r="W41" s="13"/>
      <c r="X41" s="5"/>
      <c r="Y41" s="5"/>
      <c r="Z41" s="5"/>
      <c r="AA41" s="5"/>
      <c r="AB41" s="16"/>
      <c r="AC41" s="16"/>
      <c r="AD41" s="16"/>
      <c r="AE41" s="16"/>
      <c r="AF41" s="17"/>
      <c r="AG41" s="17"/>
      <c r="AH41" s="17"/>
      <c r="AI41" s="16"/>
      <c r="AJ41" s="20"/>
      <c r="AK41" s="17"/>
      <c r="AL41" s="17"/>
      <c r="AM41" s="17"/>
      <c r="AN41" s="20"/>
      <c r="AO41" s="17"/>
      <c r="AP41" s="17"/>
      <c r="AQ41" s="21"/>
      <c r="AR41" s="17"/>
      <c r="AS41" s="17"/>
      <c r="AT41" s="17"/>
      <c r="AU41" s="17"/>
      <c r="AV41" s="64"/>
      <c r="AW41" s="38"/>
      <c r="AX41" s="38"/>
      <c r="AY41" s="38"/>
      <c r="AZ41" s="38"/>
      <c r="BA41" s="38"/>
      <c r="BB41" s="38"/>
      <c r="BC41" s="38"/>
      <c r="BD41" s="38"/>
      <c r="BE41" s="8"/>
      <c r="BF41" s="8"/>
      <c r="BI41" s="15"/>
      <c r="BJ41" s="15"/>
    </row>
    <row r="42" spans="1:62" ht="12.75">
      <c r="A42" s="275"/>
      <c r="B42" s="228" t="s">
        <v>11</v>
      </c>
      <c r="C42" s="23" t="s">
        <v>12</v>
      </c>
      <c r="D42" s="7" t="s">
        <v>9</v>
      </c>
      <c r="E42" s="8">
        <f>E44+E46</f>
        <v>3</v>
      </c>
      <c r="F42" s="8">
        <f aca="true" t="shared" si="6" ref="F42:AU42">F44+F46</f>
        <v>3</v>
      </c>
      <c r="G42" s="8">
        <f t="shared" si="6"/>
        <v>3</v>
      </c>
      <c r="H42" s="8">
        <f t="shared" si="6"/>
        <v>3</v>
      </c>
      <c r="I42" s="8">
        <f t="shared" si="6"/>
        <v>3</v>
      </c>
      <c r="J42" s="8">
        <f t="shared" si="6"/>
        <v>3</v>
      </c>
      <c r="K42" s="8">
        <f t="shared" si="6"/>
        <v>3</v>
      </c>
      <c r="L42" s="8">
        <f t="shared" si="6"/>
        <v>3</v>
      </c>
      <c r="M42" s="8">
        <f t="shared" si="6"/>
        <v>4</v>
      </c>
      <c r="N42" s="8">
        <f t="shared" si="6"/>
        <v>5</v>
      </c>
      <c r="O42" s="8">
        <f t="shared" si="6"/>
        <v>5</v>
      </c>
      <c r="P42" s="8">
        <f t="shared" si="6"/>
        <v>5</v>
      </c>
      <c r="Q42" s="8">
        <f t="shared" si="6"/>
        <v>5</v>
      </c>
      <c r="R42" s="8">
        <f t="shared" si="6"/>
        <v>5</v>
      </c>
      <c r="S42" s="8">
        <f t="shared" si="6"/>
        <v>5</v>
      </c>
      <c r="T42" s="8">
        <f t="shared" si="6"/>
        <v>5</v>
      </c>
      <c r="U42" s="8">
        <f t="shared" si="6"/>
        <v>5</v>
      </c>
      <c r="V42" s="13">
        <v>0</v>
      </c>
      <c r="W42" s="13">
        <f t="shared" si="6"/>
        <v>0</v>
      </c>
      <c r="X42" s="8">
        <f t="shared" si="6"/>
        <v>1</v>
      </c>
      <c r="Y42" s="8">
        <f t="shared" si="6"/>
        <v>1</v>
      </c>
      <c r="Z42" s="8">
        <f t="shared" si="6"/>
        <v>1</v>
      </c>
      <c r="AA42" s="8">
        <f t="shared" si="6"/>
        <v>1</v>
      </c>
      <c r="AB42" s="8">
        <f t="shared" si="6"/>
        <v>1</v>
      </c>
      <c r="AC42" s="8">
        <f t="shared" si="6"/>
        <v>1</v>
      </c>
      <c r="AD42" s="8">
        <f t="shared" si="6"/>
        <v>1</v>
      </c>
      <c r="AE42" s="8">
        <f t="shared" si="6"/>
        <v>1</v>
      </c>
      <c r="AF42" s="8">
        <f t="shared" si="6"/>
        <v>1</v>
      </c>
      <c r="AG42" s="8">
        <f t="shared" si="6"/>
        <v>1</v>
      </c>
      <c r="AH42" s="8">
        <f t="shared" si="6"/>
        <v>0</v>
      </c>
      <c r="AI42" s="8">
        <f t="shared" si="6"/>
        <v>0</v>
      </c>
      <c r="AJ42" s="8">
        <f t="shared" si="6"/>
        <v>0</v>
      </c>
      <c r="AK42" s="8">
        <f t="shared" si="6"/>
        <v>0</v>
      </c>
      <c r="AL42" s="8">
        <f t="shared" si="6"/>
        <v>0</v>
      </c>
      <c r="AM42" s="8">
        <f t="shared" si="6"/>
        <v>0</v>
      </c>
      <c r="AN42" s="8">
        <f t="shared" si="6"/>
        <v>0</v>
      </c>
      <c r="AO42" s="8">
        <f t="shared" si="6"/>
        <v>0</v>
      </c>
      <c r="AP42" s="8">
        <f t="shared" si="6"/>
        <v>0</v>
      </c>
      <c r="AQ42" s="8">
        <f t="shared" si="6"/>
        <v>0</v>
      </c>
      <c r="AR42" s="8">
        <f t="shared" si="6"/>
        <v>0</v>
      </c>
      <c r="AS42" s="8">
        <f t="shared" si="6"/>
        <v>0</v>
      </c>
      <c r="AT42" s="8">
        <f t="shared" si="6"/>
        <v>0</v>
      </c>
      <c r="AU42" s="8">
        <f t="shared" si="6"/>
        <v>0</v>
      </c>
      <c r="AV42" s="8">
        <f>AV44+AV46</f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8"/>
      <c r="BF42" s="8"/>
      <c r="BH42" s="2">
        <f aca="true" t="shared" si="7" ref="BH42:BH70">SUM(E42:U42)</f>
        <v>68</v>
      </c>
      <c r="BI42" s="15"/>
      <c r="BJ42" s="15"/>
    </row>
    <row r="43" spans="1:62" ht="12.75">
      <c r="A43" s="275"/>
      <c r="B43" s="228"/>
      <c r="C43" s="24"/>
      <c r="D43" s="7" t="s">
        <v>10</v>
      </c>
      <c r="E43" s="8">
        <f>E45+E47</f>
        <v>2</v>
      </c>
      <c r="F43" s="8">
        <f aca="true" t="shared" si="8" ref="F43:U43">F45+F47</f>
        <v>2</v>
      </c>
      <c r="G43" s="8">
        <f t="shared" si="8"/>
        <v>1</v>
      </c>
      <c r="H43" s="8">
        <f t="shared" si="8"/>
        <v>2</v>
      </c>
      <c r="I43" s="8">
        <f t="shared" si="8"/>
        <v>1</v>
      </c>
      <c r="J43" s="8">
        <f t="shared" si="8"/>
        <v>2</v>
      </c>
      <c r="K43" s="8">
        <f t="shared" si="8"/>
        <v>1</v>
      </c>
      <c r="L43" s="8">
        <f t="shared" si="8"/>
        <v>2</v>
      </c>
      <c r="M43" s="8">
        <f t="shared" si="8"/>
        <v>1</v>
      </c>
      <c r="N43" s="8">
        <f t="shared" si="8"/>
        <v>3</v>
      </c>
      <c r="O43" s="8">
        <f t="shared" si="8"/>
        <v>2</v>
      </c>
      <c r="P43" s="8">
        <f t="shared" si="8"/>
        <v>3</v>
      </c>
      <c r="Q43" s="8">
        <f t="shared" si="8"/>
        <v>2</v>
      </c>
      <c r="R43" s="8">
        <f t="shared" si="8"/>
        <v>3</v>
      </c>
      <c r="S43" s="8">
        <f t="shared" si="8"/>
        <v>2</v>
      </c>
      <c r="T43" s="8">
        <f t="shared" si="8"/>
        <v>2</v>
      </c>
      <c r="U43" s="8">
        <f t="shared" si="8"/>
        <v>3</v>
      </c>
      <c r="V43" s="13">
        <v>0</v>
      </c>
      <c r="W43" s="13">
        <f>W45+W47</f>
        <v>0</v>
      </c>
      <c r="X43" s="8">
        <f>X45+X47</f>
        <v>1</v>
      </c>
      <c r="Y43" s="8">
        <f aca="true" t="shared" si="9" ref="Y43:AV43">Y45+Y47</f>
        <v>0</v>
      </c>
      <c r="Z43" s="8">
        <f t="shared" si="9"/>
        <v>1</v>
      </c>
      <c r="AA43" s="8">
        <f t="shared" si="9"/>
        <v>1</v>
      </c>
      <c r="AB43" s="8">
        <f t="shared" si="9"/>
        <v>0</v>
      </c>
      <c r="AC43" s="8">
        <f t="shared" si="9"/>
        <v>1</v>
      </c>
      <c r="AD43" s="8">
        <f t="shared" si="9"/>
        <v>0</v>
      </c>
      <c r="AE43" s="8">
        <f t="shared" si="9"/>
        <v>1</v>
      </c>
      <c r="AF43" s="8">
        <f t="shared" si="9"/>
        <v>1</v>
      </c>
      <c r="AG43" s="8">
        <f t="shared" si="9"/>
        <v>1</v>
      </c>
      <c r="AH43" s="8">
        <f t="shared" si="9"/>
        <v>0</v>
      </c>
      <c r="AI43" s="8">
        <f t="shared" si="9"/>
        <v>0</v>
      </c>
      <c r="AJ43" s="8">
        <f t="shared" si="9"/>
        <v>0</v>
      </c>
      <c r="AK43" s="8">
        <f t="shared" si="9"/>
        <v>0</v>
      </c>
      <c r="AL43" s="8">
        <f t="shared" si="9"/>
        <v>0</v>
      </c>
      <c r="AM43" s="8">
        <f t="shared" si="9"/>
        <v>0</v>
      </c>
      <c r="AN43" s="8">
        <f t="shared" si="9"/>
        <v>0</v>
      </c>
      <c r="AO43" s="8">
        <f t="shared" si="9"/>
        <v>0</v>
      </c>
      <c r="AP43" s="8">
        <f t="shared" si="9"/>
        <v>0</v>
      </c>
      <c r="AQ43" s="8">
        <f t="shared" si="9"/>
        <v>0</v>
      </c>
      <c r="AR43" s="8">
        <f t="shared" si="9"/>
        <v>0</v>
      </c>
      <c r="AS43" s="8">
        <f t="shared" si="9"/>
        <v>0</v>
      </c>
      <c r="AT43" s="8">
        <f t="shared" si="9"/>
        <v>0</v>
      </c>
      <c r="AU43" s="8">
        <f t="shared" si="9"/>
        <v>0</v>
      </c>
      <c r="AV43" s="8">
        <f t="shared" si="9"/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8"/>
      <c r="BF43" s="8">
        <f>SUM(E43:AV43)</f>
        <v>41</v>
      </c>
      <c r="BH43" s="2">
        <f t="shared" si="7"/>
        <v>34</v>
      </c>
      <c r="BI43" s="15"/>
      <c r="BJ43" s="15"/>
    </row>
    <row r="44" spans="1:62" ht="17.25" customHeight="1">
      <c r="A44" s="275"/>
      <c r="B44" s="229" t="s">
        <v>164</v>
      </c>
      <c r="C44" s="267" t="s">
        <v>37</v>
      </c>
      <c r="D44" s="5" t="s">
        <v>9</v>
      </c>
      <c r="E44" s="4"/>
      <c r="F44" s="10"/>
      <c r="G44" s="10"/>
      <c r="H44" s="10"/>
      <c r="I44" s="10"/>
      <c r="J44" s="10"/>
      <c r="K44" s="10"/>
      <c r="L44" s="10"/>
      <c r="M44" s="98">
        <v>1</v>
      </c>
      <c r="N44" s="98">
        <v>2</v>
      </c>
      <c r="O44" s="98">
        <v>2</v>
      </c>
      <c r="P44" s="98">
        <v>2</v>
      </c>
      <c r="Q44" s="98">
        <v>2</v>
      </c>
      <c r="R44" s="98">
        <v>2</v>
      </c>
      <c r="S44" s="98">
        <v>2</v>
      </c>
      <c r="T44" s="10">
        <v>4</v>
      </c>
      <c r="U44" s="10">
        <v>5</v>
      </c>
      <c r="V44" s="13">
        <v>0</v>
      </c>
      <c r="W44" s="13">
        <f>W46+W48</f>
        <v>0</v>
      </c>
      <c r="X44" s="18">
        <v>1</v>
      </c>
      <c r="Y44" s="18">
        <v>1</v>
      </c>
      <c r="Z44" s="18">
        <v>1</v>
      </c>
      <c r="AA44" s="18">
        <v>1</v>
      </c>
      <c r="AB44" s="18">
        <v>1</v>
      </c>
      <c r="AC44" s="18">
        <v>1</v>
      </c>
      <c r="AD44" s="18">
        <v>1</v>
      </c>
      <c r="AE44" s="18">
        <v>1</v>
      </c>
      <c r="AF44" s="18">
        <v>1</v>
      </c>
      <c r="AG44" s="18">
        <v>1</v>
      </c>
      <c r="AH44" s="16"/>
      <c r="AI44" s="16"/>
      <c r="AJ44" s="16"/>
      <c r="AK44" s="16"/>
      <c r="AL44" s="16"/>
      <c r="AM44" s="16"/>
      <c r="AN44" s="16"/>
      <c r="AO44" s="16"/>
      <c r="AP44" s="16"/>
      <c r="AQ44" s="27"/>
      <c r="AR44" s="16"/>
      <c r="AS44" s="16"/>
      <c r="AT44" s="17"/>
      <c r="AU44" s="17"/>
      <c r="AV44" s="64"/>
      <c r="AW44" s="38">
        <v>0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8">
        <f>SUM(E44:BD44)</f>
        <v>32</v>
      </c>
      <c r="BF44" s="8"/>
      <c r="BG44" s="2">
        <v>32</v>
      </c>
      <c r="BH44" s="2">
        <f t="shared" si="7"/>
        <v>22</v>
      </c>
      <c r="BI44" s="15"/>
      <c r="BJ44" s="15">
        <v>32</v>
      </c>
    </row>
    <row r="45" spans="1:62" ht="12.75">
      <c r="A45" s="275"/>
      <c r="B45" s="229"/>
      <c r="C45" s="267"/>
      <c r="D45" s="5" t="s">
        <v>10</v>
      </c>
      <c r="E45" s="4"/>
      <c r="F45" s="4"/>
      <c r="G45" s="4"/>
      <c r="H45" s="4"/>
      <c r="I45" s="4"/>
      <c r="J45" s="4"/>
      <c r="K45" s="4"/>
      <c r="L45" s="4"/>
      <c r="M45" s="99"/>
      <c r="N45" s="99">
        <v>1</v>
      </c>
      <c r="O45" s="99">
        <v>1</v>
      </c>
      <c r="P45" s="99">
        <v>1</v>
      </c>
      <c r="Q45" s="99">
        <v>1</v>
      </c>
      <c r="R45" s="99">
        <v>1</v>
      </c>
      <c r="S45" s="99">
        <v>1</v>
      </c>
      <c r="T45" s="4">
        <v>2</v>
      </c>
      <c r="U45" s="4">
        <v>3</v>
      </c>
      <c r="V45" s="13">
        <v>0</v>
      </c>
      <c r="W45" s="13">
        <f>W47+W49</f>
        <v>0</v>
      </c>
      <c r="X45" s="16">
        <v>1</v>
      </c>
      <c r="Y45" s="16"/>
      <c r="Z45" s="16">
        <v>1</v>
      </c>
      <c r="AA45" s="16">
        <v>1</v>
      </c>
      <c r="AB45" s="16"/>
      <c r="AC45" s="16">
        <v>1</v>
      </c>
      <c r="AD45" s="16"/>
      <c r="AE45" s="16">
        <v>1</v>
      </c>
      <c r="AF45" s="17">
        <v>1</v>
      </c>
      <c r="AG45" s="17">
        <v>1</v>
      </c>
      <c r="AH45" s="17"/>
      <c r="AI45" s="17"/>
      <c r="AJ45" s="16"/>
      <c r="AK45" s="17"/>
      <c r="AL45" s="17"/>
      <c r="AM45" s="17"/>
      <c r="AN45" s="17"/>
      <c r="AO45" s="17"/>
      <c r="AP45" s="21"/>
      <c r="AQ45" s="17"/>
      <c r="AR45" s="17"/>
      <c r="AS45" s="17"/>
      <c r="AT45" s="17"/>
      <c r="AU45" s="17"/>
      <c r="AV45" s="65"/>
      <c r="AW45" s="38">
        <v>0</v>
      </c>
      <c r="AX45" s="38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8"/>
      <c r="BF45" s="8">
        <f>SUM(E45:AV45)</f>
        <v>18</v>
      </c>
      <c r="BH45" s="2">
        <f t="shared" si="7"/>
        <v>11</v>
      </c>
      <c r="BI45" s="15"/>
      <c r="BJ45" s="15"/>
    </row>
    <row r="46" spans="1:62" ht="12.75" customHeight="1">
      <c r="A46" s="275"/>
      <c r="B46" s="250" t="s">
        <v>136</v>
      </c>
      <c r="C46" s="225" t="s">
        <v>96</v>
      </c>
      <c r="D46" s="5" t="s">
        <v>9</v>
      </c>
      <c r="E46" s="10">
        <v>3</v>
      </c>
      <c r="F46" s="10">
        <v>3</v>
      </c>
      <c r="G46" s="10">
        <v>3</v>
      </c>
      <c r="H46" s="10">
        <v>3</v>
      </c>
      <c r="I46" s="10">
        <v>3</v>
      </c>
      <c r="J46" s="10">
        <v>3</v>
      </c>
      <c r="K46" s="10">
        <v>3</v>
      </c>
      <c r="L46" s="10">
        <v>3</v>
      </c>
      <c r="M46" s="10">
        <v>3</v>
      </c>
      <c r="N46" s="10">
        <v>3</v>
      </c>
      <c r="O46" s="10">
        <v>3</v>
      </c>
      <c r="P46" s="10">
        <v>3</v>
      </c>
      <c r="Q46" s="10">
        <v>3</v>
      </c>
      <c r="R46" s="10">
        <v>3</v>
      </c>
      <c r="S46" s="10">
        <v>3</v>
      </c>
      <c r="T46" s="10">
        <v>1</v>
      </c>
      <c r="U46" s="10"/>
      <c r="V46" s="13">
        <v>0</v>
      </c>
      <c r="W46" s="13">
        <f>W48+W50</f>
        <v>0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65"/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8">
        <f>SUM(E46:BD46)</f>
        <v>46</v>
      </c>
      <c r="BF46" s="8"/>
      <c r="BG46" s="42">
        <v>46</v>
      </c>
      <c r="BH46" s="2">
        <f t="shared" si="7"/>
        <v>46</v>
      </c>
      <c r="BI46" s="15">
        <v>34</v>
      </c>
      <c r="BJ46" s="15">
        <v>12</v>
      </c>
    </row>
    <row r="47" spans="1:62" ht="12.75" customHeight="1">
      <c r="A47" s="275"/>
      <c r="B47" s="250"/>
      <c r="C47" s="225"/>
      <c r="D47" s="5" t="s">
        <v>10</v>
      </c>
      <c r="E47" s="4">
        <v>2</v>
      </c>
      <c r="F47" s="4">
        <v>2</v>
      </c>
      <c r="G47" s="4">
        <v>1</v>
      </c>
      <c r="H47" s="4">
        <v>2</v>
      </c>
      <c r="I47" s="4">
        <v>1</v>
      </c>
      <c r="J47" s="4">
        <v>2</v>
      </c>
      <c r="K47" s="4">
        <v>1</v>
      </c>
      <c r="L47" s="4">
        <v>2</v>
      </c>
      <c r="M47" s="100">
        <v>1</v>
      </c>
      <c r="N47" s="100">
        <v>2</v>
      </c>
      <c r="O47" s="100">
        <v>1</v>
      </c>
      <c r="P47" s="100">
        <v>2</v>
      </c>
      <c r="Q47" s="100">
        <v>1</v>
      </c>
      <c r="R47" s="100">
        <v>2</v>
      </c>
      <c r="S47" s="100">
        <v>1</v>
      </c>
      <c r="T47" s="17"/>
      <c r="U47" s="17"/>
      <c r="V47" s="13">
        <v>0</v>
      </c>
      <c r="W47" s="13">
        <f>W49+W51</f>
        <v>0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7"/>
      <c r="AM47" s="17"/>
      <c r="AN47" s="17"/>
      <c r="AO47" s="17"/>
      <c r="AP47" s="21"/>
      <c r="AQ47" s="17"/>
      <c r="AR47" s="17"/>
      <c r="AS47" s="17"/>
      <c r="AT47" s="17"/>
      <c r="AU47" s="17"/>
      <c r="AV47" s="65"/>
      <c r="AW47" s="38">
        <v>0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8"/>
      <c r="BF47" s="8">
        <f>SUM(E47:AV47)</f>
        <v>23</v>
      </c>
      <c r="BH47" s="2">
        <f t="shared" si="7"/>
        <v>23</v>
      </c>
      <c r="BI47" s="15"/>
      <c r="BJ47" s="15"/>
    </row>
    <row r="48" spans="1:62" ht="26.25" customHeight="1" hidden="1">
      <c r="A48" s="275"/>
      <c r="B48" s="250" t="s">
        <v>38</v>
      </c>
      <c r="C48" s="225" t="s">
        <v>39</v>
      </c>
      <c r="D48" s="5" t="s">
        <v>9</v>
      </c>
      <c r="E48" s="4"/>
      <c r="F48" s="4"/>
      <c r="G48" s="4"/>
      <c r="H48" s="4"/>
      <c r="I48" s="4"/>
      <c r="J48" s="4"/>
      <c r="K48" s="4"/>
      <c r="L48" s="5"/>
      <c r="M48" s="5"/>
      <c r="N48" s="35"/>
      <c r="O48" s="5"/>
      <c r="P48" s="5"/>
      <c r="Q48" s="5"/>
      <c r="R48" s="5"/>
      <c r="S48" s="5"/>
      <c r="T48" s="5"/>
      <c r="U48" s="5"/>
      <c r="V48" s="13">
        <v>0</v>
      </c>
      <c r="W48" s="12"/>
      <c r="X48" s="5"/>
      <c r="Y48" s="5"/>
      <c r="Z48" s="5"/>
      <c r="AA48" s="5"/>
      <c r="AB48" s="16"/>
      <c r="AC48" s="35"/>
      <c r="AD48" s="16"/>
      <c r="AE48" s="35"/>
      <c r="AF48" s="4"/>
      <c r="AG48" s="4"/>
      <c r="AH48" s="4"/>
      <c r="AI48" s="4"/>
      <c r="AJ48" s="5"/>
      <c r="AK48" s="36"/>
      <c r="AL48" s="17"/>
      <c r="AM48" s="34"/>
      <c r="AN48" s="34"/>
      <c r="AO48" s="4"/>
      <c r="AP48" s="10"/>
      <c r="AQ48" s="4"/>
      <c r="AR48" s="34"/>
      <c r="AS48" s="34"/>
      <c r="AT48" s="17"/>
      <c r="AU48" s="17"/>
      <c r="AV48" s="65"/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8">
        <f>SUM(E48:BD48)</f>
        <v>0</v>
      </c>
      <c r="BF48" s="8">
        <f>SUM(E48:AV48)</f>
        <v>0</v>
      </c>
      <c r="BH48" s="2">
        <f t="shared" si="7"/>
        <v>0</v>
      </c>
      <c r="BI48" s="15"/>
      <c r="BJ48" s="15"/>
    </row>
    <row r="49" spans="1:62" ht="12.75" customHeight="1" hidden="1">
      <c r="A49" s="275"/>
      <c r="B49" s="250"/>
      <c r="C49" s="225"/>
      <c r="D49" s="5" t="s">
        <v>10</v>
      </c>
      <c r="E49" s="4"/>
      <c r="F49" s="4"/>
      <c r="G49" s="4"/>
      <c r="H49" s="4"/>
      <c r="I49" s="4"/>
      <c r="J49" s="4"/>
      <c r="K49" s="4"/>
      <c r="L49" s="5"/>
      <c r="M49" s="5"/>
      <c r="N49" s="35"/>
      <c r="O49" s="5"/>
      <c r="P49" s="5"/>
      <c r="Q49" s="5"/>
      <c r="R49" s="5"/>
      <c r="S49" s="5"/>
      <c r="T49" s="5"/>
      <c r="U49" s="5"/>
      <c r="V49" s="13">
        <v>0</v>
      </c>
      <c r="W49" s="12"/>
      <c r="X49" s="5"/>
      <c r="Y49" s="5"/>
      <c r="Z49" s="5"/>
      <c r="AA49" s="5"/>
      <c r="AB49" s="16"/>
      <c r="AC49" s="35"/>
      <c r="AD49" s="16"/>
      <c r="AE49" s="35"/>
      <c r="AF49" s="4"/>
      <c r="AG49" s="4"/>
      <c r="AH49" s="4"/>
      <c r="AI49" s="4"/>
      <c r="AJ49" s="5"/>
      <c r="AK49" s="36"/>
      <c r="AL49" s="17"/>
      <c r="AM49" s="34"/>
      <c r="AN49" s="34"/>
      <c r="AO49" s="4"/>
      <c r="AP49" s="10"/>
      <c r="AQ49" s="4"/>
      <c r="AR49" s="34"/>
      <c r="AS49" s="34"/>
      <c r="AT49" s="17"/>
      <c r="AU49" s="17"/>
      <c r="AV49" s="65"/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8">
        <f>SUM(E49:BD49)</f>
        <v>0</v>
      </c>
      <c r="BF49" s="8">
        <f>SUM(E49:AV49)</f>
        <v>0</v>
      </c>
      <c r="BH49" s="2">
        <f t="shared" si="7"/>
        <v>0</v>
      </c>
      <c r="BI49" s="15"/>
      <c r="BJ49" s="15"/>
    </row>
    <row r="50" spans="1:62" ht="25.5" customHeight="1" hidden="1">
      <c r="A50" s="275"/>
      <c r="B50" s="251" t="s">
        <v>40</v>
      </c>
      <c r="C50" s="272" t="s">
        <v>41</v>
      </c>
      <c r="D50" s="5" t="s">
        <v>9</v>
      </c>
      <c r="E50" s="4"/>
      <c r="F50" s="4"/>
      <c r="G50" s="4"/>
      <c r="H50" s="4"/>
      <c r="I50" s="4"/>
      <c r="J50" s="4"/>
      <c r="K50" s="4"/>
      <c r="L50" s="5"/>
      <c r="M50" s="5"/>
      <c r="N50" s="35"/>
      <c r="O50" s="5"/>
      <c r="P50" s="5"/>
      <c r="Q50" s="5"/>
      <c r="R50" s="5"/>
      <c r="S50" s="5"/>
      <c r="T50" s="5"/>
      <c r="U50" s="5"/>
      <c r="V50" s="13">
        <v>0</v>
      </c>
      <c r="W50" s="12"/>
      <c r="X50" s="5"/>
      <c r="Y50" s="5"/>
      <c r="Z50" s="5"/>
      <c r="AA50" s="5"/>
      <c r="AB50" s="16"/>
      <c r="AC50" s="35"/>
      <c r="AD50" s="16"/>
      <c r="AE50" s="35"/>
      <c r="AF50" s="4"/>
      <c r="AG50" s="4"/>
      <c r="AH50" s="4"/>
      <c r="AI50" s="4"/>
      <c r="AJ50" s="5"/>
      <c r="AK50" s="36"/>
      <c r="AL50" s="17"/>
      <c r="AM50" s="34"/>
      <c r="AN50" s="34"/>
      <c r="AO50" s="4"/>
      <c r="AP50" s="10"/>
      <c r="AQ50" s="4"/>
      <c r="AR50" s="34"/>
      <c r="AS50" s="34"/>
      <c r="AT50" s="17"/>
      <c r="AU50" s="17"/>
      <c r="AV50" s="65"/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8">
        <f>SUM(E50:BD50)</f>
        <v>0</v>
      </c>
      <c r="BF50" s="8">
        <f>SUM(E50:AV50)</f>
        <v>0</v>
      </c>
      <c r="BH50" s="2">
        <f t="shared" si="7"/>
        <v>0</v>
      </c>
      <c r="BI50" s="15"/>
      <c r="BJ50" s="15"/>
    </row>
    <row r="51" spans="1:62" ht="12.75" customHeight="1" hidden="1">
      <c r="A51" s="275"/>
      <c r="B51" s="252"/>
      <c r="C51" s="273"/>
      <c r="D51" s="5" t="s">
        <v>10</v>
      </c>
      <c r="E51" s="4"/>
      <c r="F51" s="4"/>
      <c r="G51" s="4"/>
      <c r="H51" s="4"/>
      <c r="I51" s="4"/>
      <c r="J51" s="4"/>
      <c r="K51" s="4"/>
      <c r="L51" s="5"/>
      <c r="M51" s="5"/>
      <c r="N51" s="35"/>
      <c r="O51" s="5"/>
      <c r="P51" s="5"/>
      <c r="Q51" s="5"/>
      <c r="R51" s="5"/>
      <c r="S51" s="5"/>
      <c r="T51" s="5"/>
      <c r="U51" s="5"/>
      <c r="V51" s="13">
        <v>0</v>
      </c>
      <c r="W51" s="12"/>
      <c r="X51" s="5"/>
      <c r="Y51" s="5"/>
      <c r="Z51" s="5"/>
      <c r="AA51" s="5"/>
      <c r="AB51" s="16"/>
      <c r="AC51" s="35"/>
      <c r="AD51" s="16"/>
      <c r="AE51" s="35"/>
      <c r="AF51" s="4"/>
      <c r="AG51" s="4"/>
      <c r="AH51" s="4"/>
      <c r="AI51" s="4"/>
      <c r="AJ51" s="5"/>
      <c r="AK51" s="36"/>
      <c r="AL51" s="17"/>
      <c r="AM51" s="34"/>
      <c r="AN51" s="34"/>
      <c r="AO51" s="4"/>
      <c r="AP51" s="10"/>
      <c r="AQ51" s="4"/>
      <c r="AR51" s="34"/>
      <c r="AS51" s="34"/>
      <c r="AT51" s="17"/>
      <c r="AU51" s="17"/>
      <c r="AV51" s="65"/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  <c r="BE51" s="8">
        <f>SUM(E51:BD51)</f>
        <v>0</v>
      </c>
      <c r="BF51" s="8">
        <f>SUM(E51:AV51)</f>
        <v>0</v>
      </c>
      <c r="BH51" s="2">
        <f t="shared" si="7"/>
        <v>0</v>
      </c>
      <c r="BI51" s="15"/>
      <c r="BJ51" s="15"/>
    </row>
    <row r="52" spans="1:62" ht="12.75">
      <c r="A52" s="275"/>
      <c r="B52" s="228" t="s">
        <v>13</v>
      </c>
      <c r="C52" s="6" t="s">
        <v>14</v>
      </c>
      <c r="D52" s="7" t="s">
        <v>9</v>
      </c>
      <c r="E52" s="8">
        <f aca="true" t="shared" si="10" ref="E52:U52">E66+E68+E70+E74+E76+E78+E80</f>
        <v>2</v>
      </c>
      <c r="F52" s="8">
        <f t="shared" si="10"/>
        <v>2</v>
      </c>
      <c r="G52" s="8">
        <f t="shared" si="10"/>
        <v>2</v>
      </c>
      <c r="H52" s="8">
        <f t="shared" si="10"/>
        <v>2</v>
      </c>
      <c r="I52" s="8">
        <f t="shared" si="10"/>
        <v>2</v>
      </c>
      <c r="J52" s="8">
        <f t="shared" si="10"/>
        <v>2</v>
      </c>
      <c r="K52" s="8">
        <f t="shared" si="10"/>
        <v>2</v>
      </c>
      <c r="L52" s="8">
        <f t="shared" si="10"/>
        <v>2</v>
      </c>
      <c r="M52" s="8">
        <f t="shared" si="10"/>
        <v>1</v>
      </c>
      <c r="N52" s="8">
        <f t="shared" si="10"/>
        <v>0</v>
      </c>
      <c r="O52" s="8">
        <f t="shared" si="10"/>
        <v>0</v>
      </c>
      <c r="P52" s="8">
        <f t="shared" si="10"/>
        <v>0</v>
      </c>
      <c r="Q52" s="8">
        <f t="shared" si="10"/>
        <v>0</v>
      </c>
      <c r="R52" s="8">
        <f t="shared" si="10"/>
        <v>0</v>
      </c>
      <c r="S52" s="8">
        <f t="shared" si="10"/>
        <v>0</v>
      </c>
      <c r="T52" s="8">
        <f t="shared" si="10"/>
        <v>0</v>
      </c>
      <c r="U52" s="8">
        <f t="shared" si="10"/>
        <v>0</v>
      </c>
      <c r="V52" s="13">
        <v>0</v>
      </c>
      <c r="W52" s="13">
        <f>W64+W72</f>
        <v>0</v>
      </c>
      <c r="X52" s="8">
        <f>X66+X68+X70+X71+X74+X76+X78+X80</f>
        <v>6</v>
      </c>
      <c r="Y52" s="8">
        <f aca="true" t="shared" si="11" ref="Y52:AV52">Y66+Y68+Y70+Y71+Y74+Y76+Y78+Y80</f>
        <v>6</v>
      </c>
      <c r="Z52" s="8">
        <f t="shared" si="11"/>
        <v>6</v>
      </c>
      <c r="AA52" s="8">
        <f aca="true" t="shared" si="12" ref="AA52:AF52">AA66+AA68+AA70+AA71+AA74+AA76+AA78+AA80</f>
        <v>6</v>
      </c>
      <c r="AB52" s="8">
        <f t="shared" si="12"/>
        <v>6</v>
      </c>
      <c r="AC52" s="8">
        <f t="shared" si="12"/>
        <v>6</v>
      </c>
      <c r="AD52" s="8">
        <f t="shared" si="12"/>
        <v>6</v>
      </c>
      <c r="AE52" s="8">
        <f t="shared" si="12"/>
        <v>6</v>
      </c>
      <c r="AF52" s="8">
        <f t="shared" si="12"/>
        <v>6</v>
      </c>
      <c r="AG52" s="8">
        <f t="shared" si="11"/>
        <v>6</v>
      </c>
      <c r="AH52" s="8">
        <f t="shared" si="11"/>
        <v>7</v>
      </c>
      <c r="AI52" s="8">
        <f t="shared" si="11"/>
        <v>7</v>
      </c>
      <c r="AJ52" s="8">
        <f t="shared" si="11"/>
        <v>7</v>
      </c>
      <c r="AK52" s="8">
        <f t="shared" si="11"/>
        <v>7</v>
      </c>
      <c r="AL52" s="8">
        <f t="shared" si="11"/>
        <v>7</v>
      </c>
      <c r="AM52" s="8">
        <f t="shared" si="11"/>
        <v>7</v>
      </c>
      <c r="AN52" s="8">
        <f t="shared" si="11"/>
        <v>7</v>
      </c>
      <c r="AO52" s="8">
        <f t="shared" si="11"/>
        <v>7</v>
      </c>
      <c r="AP52" s="8">
        <f t="shared" si="11"/>
        <v>7</v>
      </c>
      <c r="AQ52" s="8">
        <f t="shared" si="11"/>
        <v>8</v>
      </c>
      <c r="AR52" s="8">
        <f t="shared" si="11"/>
        <v>9</v>
      </c>
      <c r="AS52" s="8">
        <f t="shared" si="11"/>
        <v>12</v>
      </c>
      <c r="AT52" s="8">
        <f t="shared" si="11"/>
        <v>15</v>
      </c>
      <c r="AU52" s="8">
        <f t="shared" si="11"/>
        <v>32</v>
      </c>
      <c r="AV52" s="8">
        <f t="shared" si="11"/>
        <v>5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8"/>
      <c r="BF52" s="8"/>
      <c r="BH52" s="2">
        <f t="shared" si="7"/>
        <v>17</v>
      </c>
      <c r="BI52" s="15"/>
      <c r="BJ52" s="15"/>
    </row>
    <row r="53" spans="1:62" ht="12.75">
      <c r="A53" s="275"/>
      <c r="B53" s="228"/>
      <c r="C53" s="11"/>
      <c r="D53" s="7" t="s">
        <v>10</v>
      </c>
      <c r="E53" s="8">
        <f>E67+E69+E75+E77+E79</f>
        <v>1</v>
      </c>
      <c r="F53" s="8">
        <f aca="true" t="shared" si="13" ref="F53:U53">F67+F69+F75+F77+F79</f>
        <v>1</v>
      </c>
      <c r="G53" s="8">
        <f t="shared" si="13"/>
        <v>1</v>
      </c>
      <c r="H53" s="8">
        <f t="shared" si="13"/>
        <v>1</v>
      </c>
      <c r="I53" s="8">
        <f t="shared" si="13"/>
        <v>1</v>
      </c>
      <c r="J53" s="8">
        <f t="shared" si="13"/>
        <v>1</v>
      </c>
      <c r="K53" s="8">
        <f t="shared" si="13"/>
        <v>1</v>
      </c>
      <c r="L53" s="8">
        <f t="shared" si="13"/>
        <v>1</v>
      </c>
      <c r="M53" s="8">
        <f t="shared" si="13"/>
        <v>0</v>
      </c>
      <c r="N53" s="8">
        <f t="shared" si="13"/>
        <v>0</v>
      </c>
      <c r="O53" s="8">
        <f t="shared" si="13"/>
        <v>0</v>
      </c>
      <c r="P53" s="8">
        <f t="shared" si="13"/>
        <v>0</v>
      </c>
      <c r="Q53" s="8">
        <f t="shared" si="13"/>
        <v>0</v>
      </c>
      <c r="R53" s="8">
        <f t="shared" si="13"/>
        <v>0</v>
      </c>
      <c r="S53" s="8">
        <f t="shared" si="13"/>
        <v>0</v>
      </c>
      <c r="T53" s="8">
        <f t="shared" si="13"/>
        <v>0</v>
      </c>
      <c r="U53" s="8">
        <f t="shared" si="13"/>
        <v>0</v>
      </c>
      <c r="V53" s="13">
        <v>0</v>
      </c>
      <c r="W53" s="13">
        <f>W65+W73</f>
        <v>0</v>
      </c>
      <c r="X53" s="8">
        <f>X67+X69+X75+X77</f>
        <v>3</v>
      </c>
      <c r="Y53" s="8">
        <f>Y67+Y69+Y75+Y77</f>
        <v>3</v>
      </c>
      <c r="Z53" s="8">
        <f aca="true" t="shared" si="14" ref="Z53:AF53">Z67+Z69+Z75+Z77+Z79</f>
        <v>3</v>
      </c>
      <c r="AA53" s="8">
        <f t="shared" si="14"/>
        <v>3</v>
      </c>
      <c r="AB53" s="8">
        <f t="shared" si="14"/>
        <v>3</v>
      </c>
      <c r="AC53" s="8">
        <f t="shared" si="14"/>
        <v>3</v>
      </c>
      <c r="AD53" s="8">
        <f t="shared" si="14"/>
        <v>3</v>
      </c>
      <c r="AE53" s="8">
        <f t="shared" si="14"/>
        <v>3</v>
      </c>
      <c r="AF53" s="8">
        <f t="shared" si="14"/>
        <v>3</v>
      </c>
      <c r="AG53" s="8">
        <f aca="true" t="shared" si="15" ref="AG53:AV53">AG67+AG69+AG75+AG77+AG79</f>
        <v>3</v>
      </c>
      <c r="AH53" s="8">
        <f t="shared" si="15"/>
        <v>4</v>
      </c>
      <c r="AI53" s="8">
        <f t="shared" si="15"/>
        <v>0</v>
      </c>
      <c r="AJ53" s="8">
        <f t="shared" si="15"/>
        <v>1</v>
      </c>
      <c r="AK53" s="8">
        <f t="shared" si="15"/>
        <v>0</v>
      </c>
      <c r="AL53" s="8">
        <f t="shared" si="15"/>
        <v>1</v>
      </c>
      <c r="AM53" s="8">
        <f t="shared" si="15"/>
        <v>0</v>
      </c>
      <c r="AN53" s="8">
        <f t="shared" si="15"/>
        <v>1</v>
      </c>
      <c r="AO53" s="8">
        <f t="shared" si="15"/>
        <v>0</v>
      </c>
      <c r="AP53" s="8">
        <f t="shared" si="15"/>
        <v>1</v>
      </c>
      <c r="AQ53" s="8">
        <f t="shared" si="15"/>
        <v>0</v>
      </c>
      <c r="AR53" s="8">
        <f t="shared" si="15"/>
        <v>2</v>
      </c>
      <c r="AS53" s="8">
        <f t="shared" si="15"/>
        <v>2</v>
      </c>
      <c r="AT53" s="8">
        <f t="shared" si="15"/>
        <v>1</v>
      </c>
      <c r="AU53" s="8">
        <f t="shared" si="15"/>
        <v>1</v>
      </c>
      <c r="AV53" s="8">
        <f t="shared" si="15"/>
        <v>2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8"/>
      <c r="BF53" s="8">
        <f aca="true" t="shared" si="16" ref="BF53:BF63">SUM(E53:AV53)</f>
        <v>54</v>
      </c>
      <c r="BH53" s="2">
        <f t="shared" si="7"/>
        <v>8</v>
      </c>
      <c r="BI53" s="15"/>
      <c r="BJ53" s="15"/>
    </row>
    <row r="54" spans="1:62" ht="12.75" customHeight="1" hidden="1">
      <c r="A54" s="275"/>
      <c r="B54" s="228" t="s">
        <v>15</v>
      </c>
      <c r="C54" s="228" t="s">
        <v>16</v>
      </c>
      <c r="D54" s="7" t="s">
        <v>9</v>
      </c>
      <c r="E54" s="8"/>
      <c r="F54" s="8"/>
      <c r="G54" s="8"/>
      <c r="H54" s="8"/>
      <c r="I54" s="8"/>
      <c r="J54" s="8"/>
      <c r="K54" s="8"/>
      <c r="L54" s="7"/>
      <c r="M54" s="7"/>
      <c r="N54" s="35"/>
      <c r="O54" s="7"/>
      <c r="P54" s="7"/>
      <c r="Q54" s="7"/>
      <c r="R54" s="7"/>
      <c r="S54" s="7"/>
      <c r="T54" s="7"/>
      <c r="U54" s="7"/>
      <c r="V54" s="13">
        <v>0</v>
      </c>
      <c r="W54" s="12"/>
      <c r="X54" s="7"/>
      <c r="Y54" s="7"/>
      <c r="Z54" s="7"/>
      <c r="AA54" s="7"/>
      <c r="AB54" s="16"/>
      <c r="AC54" s="35"/>
      <c r="AD54" s="16"/>
      <c r="AE54" s="35"/>
      <c r="AF54" s="8"/>
      <c r="AG54" s="8"/>
      <c r="AH54" s="8"/>
      <c r="AI54" s="9"/>
      <c r="AJ54" s="7"/>
      <c r="AK54" s="36"/>
      <c r="AL54" s="17"/>
      <c r="AM54" s="34"/>
      <c r="AN54" s="34"/>
      <c r="AO54" s="8"/>
      <c r="AP54" s="9"/>
      <c r="AQ54" s="8"/>
      <c r="AR54" s="34"/>
      <c r="AS54" s="34"/>
      <c r="AT54" s="17"/>
      <c r="AU54" s="17"/>
      <c r="AV54" s="17"/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8">
        <f aca="true" t="shared" si="17" ref="BE54:BE63">SUM(E54:BD54)</f>
        <v>0</v>
      </c>
      <c r="BF54" s="8">
        <f t="shared" si="16"/>
        <v>0</v>
      </c>
      <c r="BH54" s="2">
        <f t="shared" si="7"/>
        <v>0</v>
      </c>
      <c r="BI54" s="15"/>
      <c r="BJ54" s="15"/>
    </row>
    <row r="55" spans="1:62" ht="12.75" customHeight="1" hidden="1">
      <c r="A55" s="275"/>
      <c r="B55" s="228"/>
      <c r="C55" s="228"/>
      <c r="D55" s="7" t="s">
        <v>10</v>
      </c>
      <c r="E55" s="8"/>
      <c r="F55" s="8"/>
      <c r="G55" s="8"/>
      <c r="H55" s="8"/>
      <c r="I55" s="8"/>
      <c r="J55" s="8"/>
      <c r="K55" s="8"/>
      <c r="L55" s="7"/>
      <c r="M55" s="7"/>
      <c r="N55" s="35"/>
      <c r="O55" s="7"/>
      <c r="P55" s="7"/>
      <c r="Q55" s="7"/>
      <c r="R55" s="7"/>
      <c r="S55" s="7"/>
      <c r="T55" s="7"/>
      <c r="U55" s="7"/>
      <c r="V55" s="13">
        <v>0</v>
      </c>
      <c r="W55" s="12"/>
      <c r="X55" s="7"/>
      <c r="Y55" s="7"/>
      <c r="Z55" s="7"/>
      <c r="AA55" s="7"/>
      <c r="AB55" s="16"/>
      <c r="AC55" s="35"/>
      <c r="AD55" s="16"/>
      <c r="AE55" s="35"/>
      <c r="AF55" s="8"/>
      <c r="AG55" s="8"/>
      <c r="AH55" s="8"/>
      <c r="AI55" s="9"/>
      <c r="AJ55" s="7"/>
      <c r="AK55" s="36"/>
      <c r="AL55" s="17"/>
      <c r="AM55" s="34"/>
      <c r="AN55" s="34"/>
      <c r="AO55" s="8"/>
      <c r="AP55" s="9"/>
      <c r="AQ55" s="8"/>
      <c r="AR55" s="34"/>
      <c r="AS55" s="34"/>
      <c r="AT55" s="17"/>
      <c r="AU55" s="17"/>
      <c r="AV55" s="17"/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8">
        <f t="shared" si="17"/>
        <v>0</v>
      </c>
      <c r="BF55" s="8">
        <f t="shared" si="16"/>
        <v>0</v>
      </c>
      <c r="BH55" s="2">
        <f t="shared" si="7"/>
        <v>0</v>
      </c>
      <c r="BI55" s="15"/>
      <c r="BJ55" s="15"/>
    </row>
    <row r="56" spans="1:62" ht="14.25" customHeight="1" hidden="1">
      <c r="A56" s="275"/>
      <c r="B56" s="228" t="s">
        <v>42</v>
      </c>
      <c r="C56" s="235" t="s">
        <v>43</v>
      </c>
      <c r="D56" s="7" t="s">
        <v>9</v>
      </c>
      <c r="E56" s="8"/>
      <c r="F56" s="8"/>
      <c r="G56" s="8"/>
      <c r="H56" s="8"/>
      <c r="I56" s="8"/>
      <c r="J56" s="8"/>
      <c r="K56" s="8"/>
      <c r="L56" s="7"/>
      <c r="M56" s="7"/>
      <c r="N56" s="35"/>
      <c r="O56" s="7"/>
      <c r="P56" s="7"/>
      <c r="Q56" s="7"/>
      <c r="R56" s="7"/>
      <c r="S56" s="7"/>
      <c r="T56" s="7"/>
      <c r="U56" s="7"/>
      <c r="V56" s="13">
        <v>0</v>
      </c>
      <c r="W56" s="12"/>
      <c r="X56" s="7"/>
      <c r="Y56" s="7"/>
      <c r="Z56" s="7"/>
      <c r="AA56" s="7"/>
      <c r="AB56" s="16"/>
      <c r="AC56" s="35"/>
      <c r="AD56" s="16"/>
      <c r="AE56" s="35"/>
      <c r="AF56" s="8"/>
      <c r="AG56" s="8"/>
      <c r="AH56" s="8"/>
      <c r="AI56" s="9"/>
      <c r="AJ56" s="7"/>
      <c r="AK56" s="36"/>
      <c r="AL56" s="17"/>
      <c r="AM56" s="34"/>
      <c r="AN56" s="34"/>
      <c r="AO56" s="8"/>
      <c r="AP56" s="9"/>
      <c r="AQ56" s="8"/>
      <c r="AR56" s="34"/>
      <c r="AS56" s="34"/>
      <c r="AT56" s="17"/>
      <c r="AU56" s="17"/>
      <c r="AV56" s="17"/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0</v>
      </c>
      <c r="BE56" s="8">
        <f t="shared" si="17"/>
        <v>0</v>
      </c>
      <c r="BF56" s="8">
        <f t="shared" si="16"/>
        <v>0</v>
      </c>
      <c r="BH56" s="2">
        <f t="shared" si="7"/>
        <v>0</v>
      </c>
      <c r="BI56" s="15"/>
      <c r="BJ56" s="15"/>
    </row>
    <row r="57" spans="1:62" ht="65.25" customHeight="1" hidden="1">
      <c r="A57" s="275"/>
      <c r="B57" s="228"/>
      <c r="C57" s="236"/>
      <c r="D57" s="7" t="s">
        <v>10</v>
      </c>
      <c r="E57" s="8"/>
      <c r="F57" s="8"/>
      <c r="G57" s="8"/>
      <c r="H57" s="8"/>
      <c r="I57" s="8"/>
      <c r="J57" s="8"/>
      <c r="K57" s="8"/>
      <c r="L57" s="7"/>
      <c r="M57" s="7"/>
      <c r="N57" s="35"/>
      <c r="O57" s="7"/>
      <c r="P57" s="7"/>
      <c r="Q57" s="7"/>
      <c r="R57" s="7"/>
      <c r="S57" s="7"/>
      <c r="T57" s="7"/>
      <c r="U57" s="7"/>
      <c r="V57" s="13">
        <v>0</v>
      </c>
      <c r="W57" s="12"/>
      <c r="X57" s="7"/>
      <c r="Y57" s="7"/>
      <c r="Z57" s="7"/>
      <c r="AA57" s="7"/>
      <c r="AB57" s="16"/>
      <c r="AC57" s="35"/>
      <c r="AD57" s="16"/>
      <c r="AE57" s="35"/>
      <c r="AF57" s="8"/>
      <c r="AG57" s="8"/>
      <c r="AH57" s="8"/>
      <c r="AI57" s="9"/>
      <c r="AJ57" s="7"/>
      <c r="AK57" s="36"/>
      <c r="AL57" s="17"/>
      <c r="AM57" s="34"/>
      <c r="AN57" s="34"/>
      <c r="AO57" s="8"/>
      <c r="AP57" s="9"/>
      <c r="AQ57" s="8"/>
      <c r="AR57" s="34"/>
      <c r="AS57" s="34"/>
      <c r="AT57" s="17"/>
      <c r="AU57" s="17"/>
      <c r="AV57" s="17"/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8">
        <f t="shared" si="17"/>
        <v>0</v>
      </c>
      <c r="BF57" s="8">
        <f t="shared" si="16"/>
        <v>0</v>
      </c>
      <c r="BH57" s="2">
        <f t="shared" si="7"/>
        <v>0</v>
      </c>
      <c r="BI57" s="15"/>
      <c r="BJ57" s="15"/>
    </row>
    <row r="58" spans="1:62" ht="12.75" customHeight="1" hidden="1">
      <c r="A58" s="275"/>
      <c r="B58" s="214" t="s">
        <v>44</v>
      </c>
      <c r="C58" s="283" t="s">
        <v>45</v>
      </c>
      <c r="D58" s="16" t="s">
        <v>9</v>
      </c>
      <c r="E58" s="17"/>
      <c r="F58" s="17"/>
      <c r="G58" s="17"/>
      <c r="H58" s="17"/>
      <c r="I58" s="17"/>
      <c r="J58" s="17"/>
      <c r="K58" s="17"/>
      <c r="L58" s="16"/>
      <c r="M58" s="16"/>
      <c r="N58" s="35"/>
      <c r="O58" s="16"/>
      <c r="P58" s="16"/>
      <c r="Q58" s="16"/>
      <c r="R58" s="16"/>
      <c r="S58" s="16"/>
      <c r="T58" s="16"/>
      <c r="U58" s="16"/>
      <c r="V58" s="13">
        <v>0</v>
      </c>
      <c r="W58" s="12"/>
      <c r="X58" s="16"/>
      <c r="Y58" s="16"/>
      <c r="Z58" s="16"/>
      <c r="AA58" s="16"/>
      <c r="AB58" s="16"/>
      <c r="AC58" s="35"/>
      <c r="AD58" s="16"/>
      <c r="AE58" s="35"/>
      <c r="AF58" s="17"/>
      <c r="AG58" s="17"/>
      <c r="AH58" s="17"/>
      <c r="AI58" s="21"/>
      <c r="AJ58" s="16"/>
      <c r="AK58" s="36"/>
      <c r="AL58" s="17"/>
      <c r="AM58" s="34"/>
      <c r="AN58" s="34"/>
      <c r="AO58" s="17"/>
      <c r="AP58" s="21"/>
      <c r="AQ58" s="17"/>
      <c r="AR58" s="34"/>
      <c r="AS58" s="34"/>
      <c r="AT58" s="17"/>
      <c r="AU58" s="17"/>
      <c r="AV58" s="17"/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8">
        <f t="shared" si="17"/>
        <v>0</v>
      </c>
      <c r="BF58" s="8">
        <f t="shared" si="16"/>
        <v>0</v>
      </c>
      <c r="BH58" s="2">
        <f t="shared" si="7"/>
        <v>0</v>
      </c>
      <c r="BI58" s="15"/>
      <c r="BJ58" s="15"/>
    </row>
    <row r="59" spans="1:62" ht="28.5" customHeight="1" hidden="1">
      <c r="A59" s="275"/>
      <c r="B59" s="214"/>
      <c r="C59" s="284"/>
      <c r="D59" s="16" t="s">
        <v>10</v>
      </c>
      <c r="E59" s="17"/>
      <c r="F59" s="17"/>
      <c r="G59" s="17"/>
      <c r="H59" s="17"/>
      <c r="I59" s="17"/>
      <c r="J59" s="17"/>
      <c r="K59" s="17"/>
      <c r="L59" s="16"/>
      <c r="M59" s="16"/>
      <c r="N59" s="35"/>
      <c r="O59" s="16"/>
      <c r="P59" s="16"/>
      <c r="Q59" s="16"/>
      <c r="R59" s="16"/>
      <c r="S59" s="16"/>
      <c r="T59" s="16"/>
      <c r="U59" s="16"/>
      <c r="V59" s="13">
        <v>0</v>
      </c>
      <c r="W59" s="12"/>
      <c r="X59" s="16"/>
      <c r="Y59" s="16"/>
      <c r="Z59" s="16"/>
      <c r="AA59" s="16"/>
      <c r="AB59" s="16"/>
      <c r="AC59" s="35"/>
      <c r="AD59" s="16"/>
      <c r="AE59" s="35"/>
      <c r="AF59" s="17"/>
      <c r="AG59" s="17"/>
      <c r="AH59" s="17"/>
      <c r="AI59" s="21"/>
      <c r="AJ59" s="16"/>
      <c r="AK59" s="36"/>
      <c r="AL59" s="17"/>
      <c r="AM59" s="34"/>
      <c r="AN59" s="34"/>
      <c r="AO59" s="17"/>
      <c r="AP59" s="21"/>
      <c r="AQ59" s="17"/>
      <c r="AR59" s="34"/>
      <c r="AS59" s="34"/>
      <c r="AT59" s="17"/>
      <c r="AU59" s="17"/>
      <c r="AV59" s="17"/>
      <c r="AW59" s="38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  <c r="BE59" s="8">
        <f t="shared" si="17"/>
        <v>0</v>
      </c>
      <c r="BF59" s="8">
        <f t="shared" si="16"/>
        <v>0</v>
      </c>
      <c r="BH59" s="2">
        <f t="shared" si="7"/>
        <v>0</v>
      </c>
      <c r="BI59" s="15"/>
      <c r="BJ59" s="15"/>
    </row>
    <row r="60" spans="1:62" ht="12.75" customHeight="1" hidden="1">
      <c r="A60" s="275"/>
      <c r="B60" s="16" t="s">
        <v>49</v>
      </c>
      <c r="C60" s="16"/>
      <c r="D60" s="16" t="s">
        <v>9</v>
      </c>
      <c r="E60" s="17"/>
      <c r="F60" s="17"/>
      <c r="G60" s="17"/>
      <c r="H60" s="17"/>
      <c r="I60" s="17"/>
      <c r="J60" s="17"/>
      <c r="K60" s="17"/>
      <c r="L60" s="16"/>
      <c r="M60" s="16"/>
      <c r="N60" s="35"/>
      <c r="O60" s="16"/>
      <c r="P60" s="16"/>
      <c r="Q60" s="16"/>
      <c r="R60" s="16"/>
      <c r="S60" s="16"/>
      <c r="T60" s="16"/>
      <c r="U60" s="16"/>
      <c r="V60" s="13">
        <v>0</v>
      </c>
      <c r="W60" s="12"/>
      <c r="X60" s="16"/>
      <c r="Y60" s="16"/>
      <c r="Z60" s="16"/>
      <c r="AA60" s="16"/>
      <c r="AB60" s="16"/>
      <c r="AC60" s="35"/>
      <c r="AD60" s="16"/>
      <c r="AE60" s="35"/>
      <c r="AF60" s="17"/>
      <c r="AG60" s="17"/>
      <c r="AH60" s="17"/>
      <c r="AI60" s="21"/>
      <c r="AJ60" s="16"/>
      <c r="AK60" s="36"/>
      <c r="AL60" s="17"/>
      <c r="AM60" s="34"/>
      <c r="AN60" s="34"/>
      <c r="AO60" s="17"/>
      <c r="AP60" s="21"/>
      <c r="AQ60" s="17"/>
      <c r="AR60" s="34"/>
      <c r="AS60" s="34"/>
      <c r="AT60" s="17"/>
      <c r="AU60" s="17"/>
      <c r="AV60" s="17"/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8">
        <f t="shared" si="17"/>
        <v>0</v>
      </c>
      <c r="BF60" s="8">
        <f t="shared" si="16"/>
        <v>0</v>
      </c>
      <c r="BH60" s="2">
        <f t="shared" si="7"/>
        <v>0</v>
      </c>
      <c r="BI60" s="15"/>
      <c r="BJ60" s="15"/>
    </row>
    <row r="61" spans="1:62" ht="12.75" customHeight="1" hidden="1">
      <c r="A61" s="275"/>
      <c r="B61" s="16" t="s">
        <v>50</v>
      </c>
      <c r="C61" s="16"/>
      <c r="D61" s="16" t="s">
        <v>9</v>
      </c>
      <c r="E61" s="17"/>
      <c r="F61" s="17"/>
      <c r="G61" s="17"/>
      <c r="H61" s="17"/>
      <c r="I61" s="17"/>
      <c r="J61" s="17"/>
      <c r="K61" s="17"/>
      <c r="L61" s="16"/>
      <c r="M61" s="16"/>
      <c r="N61" s="35"/>
      <c r="O61" s="16"/>
      <c r="P61" s="16"/>
      <c r="Q61" s="16"/>
      <c r="R61" s="16"/>
      <c r="S61" s="16"/>
      <c r="T61" s="16"/>
      <c r="U61" s="16"/>
      <c r="V61" s="13">
        <v>0</v>
      </c>
      <c r="W61" s="12"/>
      <c r="X61" s="16"/>
      <c r="Y61" s="16"/>
      <c r="Z61" s="16"/>
      <c r="AA61" s="16"/>
      <c r="AB61" s="16"/>
      <c r="AC61" s="35"/>
      <c r="AD61" s="16"/>
      <c r="AE61" s="35"/>
      <c r="AF61" s="17"/>
      <c r="AG61" s="17"/>
      <c r="AH61" s="17"/>
      <c r="AI61" s="21"/>
      <c r="AJ61" s="16"/>
      <c r="AK61" s="36"/>
      <c r="AL61" s="17"/>
      <c r="AM61" s="34"/>
      <c r="AN61" s="34"/>
      <c r="AO61" s="17"/>
      <c r="AP61" s="21"/>
      <c r="AQ61" s="17"/>
      <c r="AR61" s="34"/>
      <c r="AS61" s="34"/>
      <c r="AT61" s="17"/>
      <c r="AU61" s="17"/>
      <c r="AV61" s="17"/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8">
        <f t="shared" si="17"/>
        <v>0</v>
      </c>
      <c r="BF61" s="8">
        <f t="shared" si="16"/>
        <v>0</v>
      </c>
      <c r="BH61" s="2">
        <f t="shared" si="7"/>
        <v>0</v>
      </c>
      <c r="BI61" s="15"/>
      <c r="BJ61" s="15"/>
    </row>
    <row r="62" spans="1:62" ht="64.5" customHeight="1" hidden="1" thickBot="1">
      <c r="A62" s="275"/>
      <c r="B62" s="228" t="s">
        <v>47</v>
      </c>
      <c r="C62" s="22" t="s">
        <v>46</v>
      </c>
      <c r="D62" s="16"/>
      <c r="E62" s="17"/>
      <c r="F62" s="17"/>
      <c r="G62" s="17"/>
      <c r="H62" s="17"/>
      <c r="I62" s="17"/>
      <c r="J62" s="17"/>
      <c r="K62" s="17"/>
      <c r="L62" s="16"/>
      <c r="M62" s="16"/>
      <c r="N62" s="35"/>
      <c r="O62" s="16"/>
      <c r="P62" s="16"/>
      <c r="Q62" s="16"/>
      <c r="R62" s="16"/>
      <c r="S62" s="16"/>
      <c r="T62" s="16"/>
      <c r="U62" s="16"/>
      <c r="V62" s="13">
        <v>0</v>
      </c>
      <c r="W62" s="12"/>
      <c r="X62" s="16"/>
      <c r="Y62" s="16"/>
      <c r="Z62" s="16"/>
      <c r="AA62" s="16"/>
      <c r="AB62" s="16"/>
      <c r="AC62" s="35"/>
      <c r="AD62" s="16"/>
      <c r="AE62" s="35"/>
      <c r="AF62" s="17"/>
      <c r="AG62" s="17"/>
      <c r="AH62" s="17"/>
      <c r="AI62" s="21"/>
      <c r="AJ62" s="16"/>
      <c r="AK62" s="36"/>
      <c r="AL62" s="17"/>
      <c r="AM62" s="34"/>
      <c r="AN62" s="34"/>
      <c r="AO62" s="17"/>
      <c r="AP62" s="21"/>
      <c r="AQ62" s="17"/>
      <c r="AR62" s="34"/>
      <c r="AS62" s="34"/>
      <c r="AT62" s="17"/>
      <c r="AU62" s="17"/>
      <c r="AV62" s="17"/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8">
        <f t="shared" si="17"/>
        <v>0</v>
      </c>
      <c r="BF62" s="8">
        <f t="shared" si="16"/>
        <v>0</v>
      </c>
      <c r="BH62" s="2">
        <f t="shared" si="7"/>
        <v>0</v>
      </c>
      <c r="BI62" s="15"/>
      <c r="BJ62" s="15"/>
    </row>
    <row r="63" spans="1:62" ht="12.75" customHeight="1" hidden="1">
      <c r="A63" s="275"/>
      <c r="B63" s="228"/>
      <c r="C63" s="18"/>
      <c r="D63" s="16"/>
      <c r="E63" s="17"/>
      <c r="F63" s="17"/>
      <c r="G63" s="17"/>
      <c r="H63" s="17"/>
      <c r="I63" s="17"/>
      <c r="J63" s="17"/>
      <c r="K63" s="17"/>
      <c r="L63" s="16"/>
      <c r="M63" s="16"/>
      <c r="N63" s="35"/>
      <c r="O63" s="16"/>
      <c r="P63" s="16"/>
      <c r="Q63" s="16"/>
      <c r="R63" s="16"/>
      <c r="S63" s="16"/>
      <c r="T63" s="16"/>
      <c r="U63" s="16"/>
      <c r="V63" s="13">
        <v>0</v>
      </c>
      <c r="W63" s="12"/>
      <c r="X63" s="16"/>
      <c r="Y63" s="16"/>
      <c r="Z63" s="16"/>
      <c r="AA63" s="16"/>
      <c r="AB63" s="16"/>
      <c r="AC63" s="35"/>
      <c r="AD63" s="16"/>
      <c r="AE63" s="35"/>
      <c r="AF63" s="17"/>
      <c r="AG63" s="17"/>
      <c r="AH63" s="17"/>
      <c r="AI63" s="21"/>
      <c r="AJ63" s="16"/>
      <c r="AK63" s="36"/>
      <c r="AL63" s="17"/>
      <c r="AM63" s="34"/>
      <c r="AN63" s="34"/>
      <c r="AO63" s="17"/>
      <c r="AP63" s="21"/>
      <c r="AQ63" s="17"/>
      <c r="AR63" s="34"/>
      <c r="AS63" s="34"/>
      <c r="AT63" s="17"/>
      <c r="AU63" s="17"/>
      <c r="AV63" s="17"/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8">
        <f t="shared" si="17"/>
        <v>0</v>
      </c>
      <c r="BF63" s="8">
        <f t="shared" si="16"/>
        <v>0</v>
      </c>
      <c r="BH63" s="2">
        <f t="shared" si="7"/>
        <v>0</v>
      </c>
      <c r="BI63" s="15"/>
      <c r="BJ63" s="15"/>
    </row>
    <row r="64" spans="1:62" ht="12.75" customHeight="1">
      <c r="A64" s="276"/>
      <c r="B64" s="248" t="s">
        <v>95</v>
      </c>
      <c r="C64" s="249" t="s">
        <v>97</v>
      </c>
      <c r="D64" s="39" t="s">
        <v>9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3">
        <v>0</v>
      </c>
      <c r="W64" s="13">
        <f>W66+W68</f>
        <v>0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8"/>
      <c r="BF64" s="8"/>
      <c r="BG64" s="25">
        <v>40</v>
      </c>
      <c r="BH64" s="2">
        <f t="shared" si="7"/>
        <v>0</v>
      </c>
      <c r="BI64" s="44"/>
      <c r="BJ64" s="44"/>
    </row>
    <row r="65" spans="1:62" ht="12.75" customHeight="1">
      <c r="A65" s="276"/>
      <c r="B65" s="248"/>
      <c r="C65" s="249"/>
      <c r="D65" s="39" t="s">
        <v>10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3">
        <v>0</v>
      </c>
      <c r="W65" s="13">
        <f>W67+W69</f>
        <v>0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8"/>
      <c r="BF65" s="8">
        <f>SUM(E65:AV65)</f>
        <v>0</v>
      </c>
      <c r="BH65" s="2">
        <f t="shared" si="7"/>
        <v>0</v>
      </c>
      <c r="BI65" s="15"/>
      <c r="BJ65" s="15"/>
    </row>
    <row r="66" spans="1:62" ht="12.75" customHeight="1">
      <c r="A66" s="276"/>
      <c r="B66" s="214" t="s">
        <v>44</v>
      </c>
      <c r="C66" s="232" t="s">
        <v>98</v>
      </c>
      <c r="D66" s="39" t="s">
        <v>9</v>
      </c>
      <c r="E66" s="21">
        <v>2</v>
      </c>
      <c r="F66" s="102">
        <v>2</v>
      </c>
      <c r="G66" s="102">
        <v>2</v>
      </c>
      <c r="H66" s="102">
        <v>2</v>
      </c>
      <c r="I66" s="102">
        <v>2</v>
      </c>
      <c r="J66" s="21">
        <v>2</v>
      </c>
      <c r="K66" s="21">
        <v>2</v>
      </c>
      <c r="L66" s="21">
        <v>2</v>
      </c>
      <c r="M66" s="21">
        <v>1</v>
      </c>
      <c r="N66" s="21"/>
      <c r="O66" s="21"/>
      <c r="P66" s="21"/>
      <c r="Q66" s="21"/>
      <c r="R66" s="21"/>
      <c r="S66" s="21"/>
      <c r="T66" s="21"/>
      <c r="U66" s="21"/>
      <c r="V66" s="13">
        <v>0</v>
      </c>
      <c r="W66" s="13">
        <f>W68+W70</f>
        <v>0</v>
      </c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21"/>
      <c r="AJ66" s="16"/>
      <c r="AK66" s="17"/>
      <c r="AL66" s="17"/>
      <c r="AM66" s="17"/>
      <c r="AN66" s="17"/>
      <c r="AO66" s="17"/>
      <c r="AP66" s="21"/>
      <c r="AQ66" s="17"/>
      <c r="AR66" s="17"/>
      <c r="AS66" s="17"/>
      <c r="AT66" s="17"/>
      <c r="AU66" s="17"/>
      <c r="AV66" s="65"/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8">
        <f>SUM(E66:BD66)</f>
        <v>17</v>
      </c>
      <c r="BF66" s="8"/>
      <c r="BG66" s="2">
        <v>22</v>
      </c>
      <c r="BH66" s="2">
        <f t="shared" si="7"/>
        <v>17</v>
      </c>
      <c r="BI66" s="15">
        <v>22</v>
      </c>
      <c r="BJ66" s="15"/>
    </row>
    <row r="67" spans="1:62" ht="12.75" customHeight="1">
      <c r="A67" s="276"/>
      <c r="B67" s="214"/>
      <c r="C67" s="232"/>
      <c r="D67" s="39" t="s">
        <v>10</v>
      </c>
      <c r="E67" s="17">
        <v>1</v>
      </c>
      <c r="F67" s="17">
        <v>1</v>
      </c>
      <c r="G67" s="17">
        <v>1</v>
      </c>
      <c r="H67" s="17">
        <v>1</v>
      </c>
      <c r="I67" s="17">
        <v>1</v>
      </c>
      <c r="J67" s="17">
        <v>1</v>
      </c>
      <c r="K67" s="17">
        <v>1</v>
      </c>
      <c r="L67" s="17">
        <v>1</v>
      </c>
      <c r="M67" s="17"/>
      <c r="N67" s="16"/>
      <c r="O67" s="16"/>
      <c r="P67" s="16"/>
      <c r="Q67" s="16"/>
      <c r="R67" s="16"/>
      <c r="S67" s="16"/>
      <c r="T67" s="16"/>
      <c r="U67" s="16"/>
      <c r="V67" s="13">
        <v>0</v>
      </c>
      <c r="W67" s="13">
        <f>W69+W72</f>
        <v>0</v>
      </c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21"/>
      <c r="AJ67" s="16"/>
      <c r="AK67" s="17"/>
      <c r="AL67" s="17"/>
      <c r="AM67" s="17"/>
      <c r="AN67" s="17"/>
      <c r="AO67" s="17"/>
      <c r="AP67" s="21"/>
      <c r="AQ67" s="17"/>
      <c r="AR67" s="17"/>
      <c r="AS67" s="17"/>
      <c r="AT67" s="17"/>
      <c r="AU67" s="17"/>
      <c r="AV67" s="65"/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8"/>
      <c r="BF67" s="8">
        <f>SUM(E67:AV67)</f>
        <v>8</v>
      </c>
      <c r="BH67" s="2">
        <f t="shared" si="7"/>
        <v>8</v>
      </c>
      <c r="BI67" s="15"/>
      <c r="BJ67" s="15"/>
    </row>
    <row r="68" spans="1:62" ht="12.75" customHeight="1">
      <c r="A68" s="276"/>
      <c r="B68" s="229" t="s">
        <v>99</v>
      </c>
      <c r="C68" s="230" t="s">
        <v>100</v>
      </c>
      <c r="D68" s="39" t="s">
        <v>9</v>
      </c>
      <c r="E68" s="17"/>
      <c r="F68" s="102"/>
      <c r="G68" s="102"/>
      <c r="H68" s="102"/>
      <c r="I68" s="102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3">
        <v>0</v>
      </c>
      <c r="W68" s="13">
        <f>W70+W73</f>
        <v>0</v>
      </c>
      <c r="X68" s="104">
        <v>6</v>
      </c>
      <c r="Y68" s="104">
        <v>6</v>
      </c>
      <c r="Z68" s="104">
        <v>6</v>
      </c>
      <c r="AA68" s="18"/>
      <c r="AB68" s="18"/>
      <c r="AC68" s="18"/>
      <c r="AD68" s="18"/>
      <c r="AE68" s="18"/>
      <c r="AF68" s="21"/>
      <c r="AG68" s="21"/>
      <c r="AH68" s="21"/>
      <c r="AI68" s="21"/>
      <c r="AJ68" s="16"/>
      <c r="AK68" s="17"/>
      <c r="AL68" s="17"/>
      <c r="AM68" s="17"/>
      <c r="AN68" s="17"/>
      <c r="AO68" s="17"/>
      <c r="AP68" s="21"/>
      <c r="AQ68" s="17"/>
      <c r="AR68" s="17"/>
      <c r="AS68" s="17"/>
      <c r="AT68" s="17"/>
      <c r="AU68" s="17"/>
      <c r="AV68" s="65"/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8">
        <f>SUM(E68:BD68)</f>
        <v>18</v>
      </c>
      <c r="BF68" s="8"/>
      <c r="BG68" s="46">
        <v>17</v>
      </c>
      <c r="BH68" s="2">
        <f t="shared" si="7"/>
        <v>0</v>
      </c>
      <c r="BI68" s="15">
        <v>13</v>
      </c>
      <c r="BJ68" s="15">
        <v>4</v>
      </c>
    </row>
    <row r="69" spans="1:62" ht="12.75" customHeight="1">
      <c r="A69" s="276"/>
      <c r="B69" s="229"/>
      <c r="C69" s="231"/>
      <c r="D69" s="39" t="s">
        <v>10</v>
      </c>
      <c r="E69" s="17"/>
      <c r="F69" s="17"/>
      <c r="G69" s="17"/>
      <c r="H69" s="17"/>
      <c r="I69" s="17"/>
      <c r="J69" s="17"/>
      <c r="K69" s="1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3">
        <v>0</v>
      </c>
      <c r="W69" s="13">
        <f>W72+W74</f>
        <v>0</v>
      </c>
      <c r="X69" s="63">
        <v>3</v>
      </c>
      <c r="Y69" s="63">
        <v>3</v>
      </c>
      <c r="Z69" s="63">
        <v>3</v>
      </c>
      <c r="AA69" s="16"/>
      <c r="AB69" s="16"/>
      <c r="AC69" s="16"/>
      <c r="AD69" s="16"/>
      <c r="AE69" s="16"/>
      <c r="AF69" s="17"/>
      <c r="AG69" s="17"/>
      <c r="AH69" s="17"/>
      <c r="AI69" s="21"/>
      <c r="AJ69" s="16"/>
      <c r="AK69" s="17"/>
      <c r="AL69" s="17"/>
      <c r="AM69" s="17"/>
      <c r="AN69" s="17"/>
      <c r="AO69" s="17"/>
      <c r="AP69" s="21"/>
      <c r="AQ69" s="17"/>
      <c r="AR69" s="17"/>
      <c r="AS69" s="17"/>
      <c r="AT69" s="17"/>
      <c r="AU69" s="17"/>
      <c r="AV69" s="65"/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38">
        <v>0</v>
      </c>
      <c r="BD69" s="38">
        <v>0</v>
      </c>
      <c r="BE69" s="8"/>
      <c r="BF69" s="8">
        <f>SUM(E69:AV69)</f>
        <v>9</v>
      </c>
      <c r="BH69" s="2">
        <f t="shared" si="7"/>
        <v>0</v>
      </c>
      <c r="BI69" s="15"/>
      <c r="BJ69" s="15"/>
    </row>
    <row r="70" spans="1:62" ht="12.75" customHeight="1">
      <c r="A70" s="276"/>
      <c r="B70" s="41" t="s">
        <v>101</v>
      </c>
      <c r="C70" s="41" t="s">
        <v>87</v>
      </c>
      <c r="D70" s="39" t="s">
        <v>9</v>
      </c>
      <c r="E70" s="17"/>
      <c r="F70" s="17"/>
      <c r="G70" s="17"/>
      <c r="H70" s="17"/>
      <c r="I70" s="17"/>
      <c r="J70" s="21"/>
      <c r="K70" s="21"/>
      <c r="L70" s="18"/>
      <c r="M70" s="16"/>
      <c r="N70" s="16"/>
      <c r="O70" s="16"/>
      <c r="P70" s="16"/>
      <c r="Q70" s="16"/>
      <c r="R70" s="16"/>
      <c r="S70" s="16"/>
      <c r="T70" s="16"/>
      <c r="U70" s="16"/>
      <c r="V70" s="13">
        <v>0</v>
      </c>
      <c r="W70" s="13">
        <f>W73+W75</f>
        <v>0</v>
      </c>
      <c r="X70" s="104"/>
      <c r="Y70" s="104"/>
      <c r="Z70" s="104"/>
      <c r="AA70" s="18"/>
      <c r="AB70" s="18"/>
      <c r="AC70" s="18"/>
      <c r="AD70" s="18"/>
      <c r="AE70" s="18"/>
      <c r="AF70" s="18"/>
      <c r="AG70" s="18"/>
      <c r="AH70" s="18"/>
      <c r="AI70" s="18">
        <v>6</v>
      </c>
      <c r="AJ70" s="18">
        <v>6</v>
      </c>
      <c r="AK70" s="18">
        <v>6</v>
      </c>
      <c r="AL70" s="21">
        <v>6</v>
      </c>
      <c r="AM70" s="21">
        <v>6</v>
      </c>
      <c r="AN70" s="21">
        <v>6</v>
      </c>
      <c r="AO70" s="17"/>
      <c r="AP70" s="21"/>
      <c r="AQ70" s="17"/>
      <c r="AR70" s="17"/>
      <c r="AS70" s="17"/>
      <c r="AT70" s="17"/>
      <c r="AU70" s="17"/>
      <c r="AV70" s="65"/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  <c r="BE70" s="8">
        <f>SUM(E70:BD70)</f>
        <v>36</v>
      </c>
      <c r="BF70" s="8"/>
      <c r="BG70" s="2">
        <v>36</v>
      </c>
      <c r="BH70" s="2">
        <f t="shared" si="7"/>
        <v>0</v>
      </c>
      <c r="BI70" s="15"/>
      <c r="BJ70" s="15">
        <v>36</v>
      </c>
    </row>
    <row r="71" spans="1:62" ht="12.75" customHeight="1">
      <c r="A71" s="276"/>
      <c r="B71" s="41" t="s">
        <v>139</v>
      </c>
      <c r="C71" s="41" t="s">
        <v>91</v>
      </c>
      <c r="D71" s="39" t="s">
        <v>9</v>
      </c>
      <c r="E71" s="17"/>
      <c r="F71" s="17"/>
      <c r="G71" s="17"/>
      <c r="H71" s="17"/>
      <c r="I71" s="17"/>
      <c r="J71" s="17"/>
      <c r="K71" s="17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3">
        <v>0</v>
      </c>
      <c r="W71" s="13">
        <v>0</v>
      </c>
      <c r="X71" s="63"/>
      <c r="Y71" s="63"/>
      <c r="Z71" s="63"/>
      <c r="AA71" s="16"/>
      <c r="AB71" s="16"/>
      <c r="AC71" s="16"/>
      <c r="AD71" s="18"/>
      <c r="AE71" s="18"/>
      <c r="AF71" s="21"/>
      <c r="AG71" s="21"/>
      <c r="AH71" s="21"/>
      <c r="AI71" s="21"/>
      <c r="AJ71" s="18"/>
      <c r="AK71" s="21"/>
      <c r="AL71" s="21"/>
      <c r="AM71" s="21"/>
      <c r="AN71" s="21"/>
      <c r="AO71" s="21">
        <v>6</v>
      </c>
      <c r="AP71" s="21">
        <v>6</v>
      </c>
      <c r="AQ71" s="21">
        <v>6</v>
      </c>
      <c r="AR71" s="21">
        <v>6</v>
      </c>
      <c r="AS71" s="21">
        <v>6</v>
      </c>
      <c r="AT71" s="21">
        <v>6</v>
      </c>
      <c r="AU71" s="17"/>
      <c r="AV71" s="65"/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38">
        <v>0</v>
      </c>
      <c r="BE71" s="8">
        <f>SUM(X71:BD71)</f>
        <v>36</v>
      </c>
      <c r="BF71" s="8"/>
      <c r="BI71" s="15"/>
      <c r="BJ71" s="15"/>
    </row>
    <row r="72" spans="1:62" ht="12.75" customHeight="1">
      <c r="A72" s="276"/>
      <c r="B72" s="246" t="s">
        <v>93</v>
      </c>
      <c r="C72" s="270" t="s">
        <v>102</v>
      </c>
      <c r="D72" s="105" t="s">
        <v>9</v>
      </c>
      <c r="E72" s="106">
        <f>E74+E76+E78+E80</f>
        <v>0</v>
      </c>
      <c r="F72" s="106">
        <f aca="true" t="shared" si="18" ref="F72:AV72">F74+F76+F78+F80</f>
        <v>0</v>
      </c>
      <c r="G72" s="106">
        <f t="shared" si="18"/>
        <v>0</v>
      </c>
      <c r="H72" s="106">
        <f t="shared" si="18"/>
        <v>0</v>
      </c>
      <c r="I72" s="106">
        <f t="shared" si="18"/>
        <v>0</v>
      </c>
      <c r="J72" s="106">
        <f t="shared" si="18"/>
        <v>0</v>
      </c>
      <c r="K72" s="106">
        <f t="shared" si="18"/>
        <v>0</v>
      </c>
      <c r="L72" s="106">
        <f t="shared" si="18"/>
        <v>0</v>
      </c>
      <c r="M72" s="106">
        <f t="shared" si="18"/>
        <v>0</v>
      </c>
      <c r="N72" s="106">
        <f t="shared" si="18"/>
        <v>0</v>
      </c>
      <c r="O72" s="106">
        <f t="shared" si="18"/>
        <v>0</v>
      </c>
      <c r="P72" s="106">
        <f t="shared" si="18"/>
        <v>0</v>
      </c>
      <c r="Q72" s="106">
        <f t="shared" si="18"/>
        <v>0</v>
      </c>
      <c r="R72" s="106">
        <f t="shared" si="18"/>
        <v>0</v>
      </c>
      <c r="S72" s="106">
        <f t="shared" si="18"/>
        <v>0</v>
      </c>
      <c r="T72" s="106">
        <f t="shared" si="18"/>
        <v>0</v>
      </c>
      <c r="U72" s="106">
        <f t="shared" si="18"/>
        <v>0</v>
      </c>
      <c r="V72" s="108">
        <f t="shared" si="18"/>
        <v>0</v>
      </c>
      <c r="W72" s="108">
        <f t="shared" si="18"/>
        <v>0</v>
      </c>
      <c r="X72" s="106">
        <f t="shared" si="18"/>
        <v>0</v>
      </c>
      <c r="Y72" s="106">
        <f t="shared" si="18"/>
        <v>0</v>
      </c>
      <c r="Z72" s="106">
        <f t="shared" si="18"/>
        <v>0</v>
      </c>
      <c r="AA72" s="106">
        <f t="shared" si="18"/>
        <v>6</v>
      </c>
      <c r="AB72" s="106">
        <f t="shared" si="18"/>
        <v>6</v>
      </c>
      <c r="AC72" s="106">
        <f t="shared" si="18"/>
        <v>6</v>
      </c>
      <c r="AD72" s="106">
        <f t="shared" si="18"/>
        <v>6</v>
      </c>
      <c r="AE72" s="106">
        <f t="shared" si="18"/>
        <v>6</v>
      </c>
      <c r="AF72" s="106">
        <f t="shared" si="18"/>
        <v>6</v>
      </c>
      <c r="AG72" s="106">
        <f t="shared" si="18"/>
        <v>6</v>
      </c>
      <c r="AH72" s="106">
        <f t="shared" si="18"/>
        <v>7</v>
      </c>
      <c r="AI72" s="106">
        <f t="shared" si="18"/>
        <v>1</v>
      </c>
      <c r="AJ72" s="106">
        <f t="shared" si="18"/>
        <v>1</v>
      </c>
      <c r="AK72" s="106">
        <f t="shared" si="18"/>
        <v>1</v>
      </c>
      <c r="AL72" s="106">
        <f t="shared" si="18"/>
        <v>1</v>
      </c>
      <c r="AM72" s="106">
        <f t="shared" si="18"/>
        <v>1</v>
      </c>
      <c r="AN72" s="106">
        <f t="shared" si="18"/>
        <v>1</v>
      </c>
      <c r="AO72" s="106">
        <f t="shared" si="18"/>
        <v>1</v>
      </c>
      <c r="AP72" s="106">
        <f t="shared" si="18"/>
        <v>1</v>
      </c>
      <c r="AQ72" s="106">
        <f t="shared" si="18"/>
        <v>2</v>
      </c>
      <c r="AR72" s="106">
        <f t="shared" si="18"/>
        <v>3</v>
      </c>
      <c r="AS72" s="106">
        <f t="shared" si="18"/>
        <v>6</v>
      </c>
      <c r="AT72" s="106">
        <f t="shared" si="18"/>
        <v>9</v>
      </c>
      <c r="AU72" s="106">
        <f t="shared" si="18"/>
        <v>32</v>
      </c>
      <c r="AV72" s="106">
        <f t="shared" si="18"/>
        <v>5</v>
      </c>
      <c r="AW72" s="38">
        <v>0</v>
      </c>
      <c r="AX72" s="38">
        <v>0</v>
      </c>
      <c r="AY72" s="38">
        <v>0</v>
      </c>
      <c r="AZ72" s="38">
        <v>0</v>
      </c>
      <c r="BA72" s="38">
        <v>0</v>
      </c>
      <c r="BB72" s="38">
        <v>0</v>
      </c>
      <c r="BC72" s="38">
        <v>0</v>
      </c>
      <c r="BD72" s="38">
        <v>0</v>
      </c>
      <c r="BE72" s="8"/>
      <c r="BF72" s="8"/>
      <c r="BG72" s="25">
        <v>110</v>
      </c>
      <c r="BH72" s="2">
        <f aca="true" t="shared" si="19" ref="BH72:BH96">SUM(E72:U72)</f>
        <v>0</v>
      </c>
      <c r="BI72" s="15"/>
      <c r="BJ72" s="15">
        <v>110</v>
      </c>
    </row>
    <row r="73" spans="1:62" ht="12.75" customHeight="1" thickBot="1">
      <c r="A73" s="276"/>
      <c r="B73" s="247"/>
      <c r="C73" s="271"/>
      <c r="D73" s="107" t="s">
        <v>10</v>
      </c>
      <c r="E73" s="106">
        <f>E75+E77+E79</f>
        <v>0</v>
      </c>
      <c r="F73" s="106">
        <f aca="true" t="shared" si="20" ref="F73:AV73">F75+F77+F79</f>
        <v>0</v>
      </c>
      <c r="G73" s="106">
        <f t="shared" si="20"/>
        <v>0</v>
      </c>
      <c r="H73" s="106">
        <f t="shared" si="20"/>
        <v>0</v>
      </c>
      <c r="I73" s="106">
        <f t="shared" si="20"/>
        <v>0</v>
      </c>
      <c r="J73" s="106">
        <f t="shared" si="20"/>
        <v>0</v>
      </c>
      <c r="K73" s="106">
        <f t="shared" si="20"/>
        <v>0</v>
      </c>
      <c r="L73" s="106">
        <f t="shared" si="20"/>
        <v>0</v>
      </c>
      <c r="M73" s="106">
        <f t="shared" si="20"/>
        <v>0</v>
      </c>
      <c r="N73" s="106">
        <f t="shared" si="20"/>
        <v>0</v>
      </c>
      <c r="O73" s="106">
        <f t="shared" si="20"/>
        <v>0</v>
      </c>
      <c r="P73" s="106">
        <f t="shared" si="20"/>
        <v>0</v>
      </c>
      <c r="Q73" s="106">
        <f t="shared" si="20"/>
        <v>0</v>
      </c>
      <c r="R73" s="106">
        <f t="shared" si="20"/>
        <v>0</v>
      </c>
      <c r="S73" s="106">
        <f t="shared" si="20"/>
        <v>0</v>
      </c>
      <c r="T73" s="106">
        <f t="shared" si="20"/>
        <v>0</v>
      </c>
      <c r="U73" s="106">
        <f t="shared" si="20"/>
        <v>0</v>
      </c>
      <c r="V73" s="108">
        <f t="shared" si="20"/>
        <v>0</v>
      </c>
      <c r="W73" s="108">
        <f t="shared" si="20"/>
        <v>0</v>
      </c>
      <c r="X73" s="106">
        <f t="shared" si="20"/>
        <v>0</v>
      </c>
      <c r="Y73" s="106">
        <f t="shared" si="20"/>
        <v>0</v>
      </c>
      <c r="Z73" s="106">
        <f t="shared" si="20"/>
        <v>0</v>
      </c>
      <c r="AA73" s="106">
        <f t="shared" si="20"/>
        <v>3</v>
      </c>
      <c r="AB73" s="106">
        <f t="shared" si="20"/>
        <v>3</v>
      </c>
      <c r="AC73" s="106">
        <f t="shared" si="20"/>
        <v>3</v>
      </c>
      <c r="AD73" s="106">
        <f t="shared" si="20"/>
        <v>3</v>
      </c>
      <c r="AE73" s="106">
        <f t="shared" si="20"/>
        <v>3</v>
      </c>
      <c r="AF73" s="106">
        <f t="shared" si="20"/>
        <v>3</v>
      </c>
      <c r="AG73" s="106">
        <f t="shared" si="20"/>
        <v>3</v>
      </c>
      <c r="AH73" s="106">
        <f t="shared" si="20"/>
        <v>4</v>
      </c>
      <c r="AI73" s="106">
        <f t="shared" si="20"/>
        <v>0</v>
      </c>
      <c r="AJ73" s="106">
        <f t="shared" si="20"/>
        <v>1</v>
      </c>
      <c r="AK73" s="106">
        <f t="shared" si="20"/>
        <v>0</v>
      </c>
      <c r="AL73" s="106">
        <f t="shared" si="20"/>
        <v>1</v>
      </c>
      <c r="AM73" s="106">
        <f t="shared" si="20"/>
        <v>0</v>
      </c>
      <c r="AN73" s="106">
        <f t="shared" si="20"/>
        <v>1</v>
      </c>
      <c r="AO73" s="106">
        <f t="shared" si="20"/>
        <v>0</v>
      </c>
      <c r="AP73" s="106">
        <f t="shared" si="20"/>
        <v>1</v>
      </c>
      <c r="AQ73" s="106">
        <f t="shared" si="20"/>
        <v>0</v>
      </c>
      <c r="AR73" s="106">
        <f t="shared" si="20"/>
        <v>2</v>
      </c>
      <c r="AS73" s="106">
        <f t="shared" si="20"/>
        <v>2</v>
      </c>
      <c r="AT73" s="106">
        <f t="shared" si="20"/>
        <v>1</v>
      </c>
      <c r="AU73" s="106">
        <f t="shared" si="20"/>
        <v>1</v>
      </c>
      <c r="AV73" s="106">
        <f t="shared" si="20"/>
        <v>2</v>
      </c>
      <c r="AW73" s="38">
        <v>0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8"/>
      <c r="BF73" s="8">
        <f>SUM(E73:AV73)</f>
        <v>37</v>
      </c>
      <c r="BH73" s="2">
        <f t="shared" si="19"/>
        <v>0</v>
      </c>
      <c r="BI73" s="15"/>
      <c r="BJ73" s="15"/>
    </row>
    <row r="74" spans="1:62" ht="12.75" customHeight="1">
      <c r="A74" s="276"/>
      <c r="B74" s="226" t="s">
        <v>48</v>
      </c>
      <c r="C74" s="210" t="s">
        <v>103</v>
      </c>
      <c r="D74" s="39" t="s">
        <v>9</v>
      </c>
      <c r="E74" s="17"/>
      <c r="F74" s="17"/>
      <c r="G74" s="17"/>
      <c r="H74" s="17"/>
      <c r="I74" s="17"/>
      <c r="J74" s="17"/>
      <c r="K74" s="17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3">
        <v>0</v>
      </c>
      <c r="W74" s="13">
        <v>0</v>
      </c>
      <c r="X74" s="104"/>
      <c r="Y74" s="104"/>
      <c r="Z74" s="104"/>
      <c r="AA74" s="18">
        <v>6</v>
      </c>
      <c r="AB74" s="18">
        <v>6</v>
      </c>
      <c r="AC74" s="18">
        <v>2</v>
      </c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62"/>
      <c r="AW74" s="38">
        <v>0</v>
      </c>
      <c r="AX74" s="38">
        <v>0</v>
      </c>
      <c r="AY74" s="38">
        <v>0</v>
      </c>
      <c r="AZ74" s="38">
        <v>0</v>
      </c>
      <c r="BA74" s="38">
        <v>0</v>
      </c>
      <c r="BB74" s="38">
        <v>0</v>
      </c>
      <c r="BC74" s="38">
        <v>0</v>
      </c>
      <c r="BD74" s="38">
        <v>0</v>
      </c>
      <c r="BE74" s="8">
        <f>SUM(E74:BD74)</f>
        <v>14</v>
      </c>
      <c r="BF74" s="8"/>
      <c r="BG74" s="25">
        <v>50</v>
      </c>
      <c r="BH74" s="2">
        <f t="shared" si="19"/>
        <v>0</v>
      </c>
      <c r="BI74" s="15"/>
      <c r="BJ74" s="44">
        <v>50</v>
      </c>
    </row>
    <row r="75" spans="1:62" ht="12.75" customHeight="1" thickBot="1">
      <c r="A75" s="276"/>
      <c r="B75" s="227"/>
      <c r="C75" s="211"/>
      <c r="D75" s="39" t="s">
        <v>10</v>
      </c>
      <c r="E75" s="17"/>
      <c r="F75" s="17"/>
      <c r="G75" s="17"/>
      <c r="H75" s="17"/>
      <c r="I75" s="17"/>
      <c r="J75" s="17"/>
      <c r="K75" s="17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3">
        <v>0</v>
      </c>
      <c r="W75" s="13">
        <v>0</v>
      </c>
      <c r="X75" s="16"/>
      <c r="Y75" s="16"/>
      <c r="Z75" s="16"/>
      <c r="AA75" s="16">
        <v>3</v>
      </c>
      <c r="AB75" s="16">
        <v>3</v>
      </c>
      <c r="AC75" s="16">
        <v>1</v>
      </c>
      <c r="AD75" s="16"/>
      <c r="AE75" s="16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65"/>
      <c r="AW75" s="38">
        <v>0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38">
        <v>0</v>
      </c>
      <c r="BD75" s="38">
        <v>0</v>
      </c>
      <c r="BE75" s="8"/>
      <c r="BF75" s="8">
        <f>SUM(E75:AV75)</f>
        <v>7</v>
      </c>
      <c r="BH75" s="2">
        <f t="shared" si="19"/>
        <v>0</v>
      </c>
      <c r="BI75" s="15"/>
      <c r="BJ75" s="15"/>
    </row>
    <row r="76" spans="1:62" ht="17.25" customHeight="1">
      <c r="A76" s="275"/>
      <c r="B76" s="226" t="s">
        <v>104</v>
      </c>
      <c r="C76" s="210" t="s">
        <v>105</v>
      </c>
      <c r="D76" s="5" t="s">
        <v>9</v>
      </c>
      <c r="E76" s="17"/>
      <c r="F76" s="17"/>
      <c r="G76" s="17"/>
      <c r="H76" s="17"/>
      <c r="I76" s="17"/>
      <c r="J76" s="17"/>
      <c r="K76" s="1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3">
        <v>0</v>
      </c>
      <c r="W76" s="13">
        <v>0</v>
      </c>
      <c r="X76" s="18"/>
      <c r="Y76" s="18"/>
      <c r="Z76" s="18"/>
      <c r="AA76" s="18"/>
      <c r="AB76" s="18"/>
      <c r="AC76" s="18">
        <v>4</v>
      </c>
      <c r="AD76" s="18">
        <v>6</v>
      </c>
      <c r="AE76" s="18">
        <v>6</v>
      </c>
      <c r="AF76" s="18">
        <v>6</v>
      </c>
      <c r="AG76" s="18">
        <v>6</v>
      </c>
      <c r="AH76" s="18">
        <v>6</v>
      </c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09"/>
      <c r="AV76" s="109"/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  <c r="BE76" s="8">
        <f>SUM(E76:BD76)</f>
        <v>34</v>
      </c>
      <c r="BF76" s="8"/>
      <c r="BG76" s="42">
        <v>30</v>
      </c>
      <c r="BH76" s="2">
        <f t="shared" si="19"/>
        <v>0</v>
      </c>
      <c r="BI76" s="15"/>
      <c r="BJ76" s="44">
        <v>30</v>
      </c>
    </row>
    <row r="77" spans="1:62" ht="13.5" customHeight="1" thickBot="1">
      <c r="A77" s="275"/>
      <c r="B77" s="227"/>
      <c r="C77" s="211"/>
      <c r="D77" s="5" t="s">
        <v>10</v>
      </c>
      <c r="E77" s="17"/>
      <c r="F77" s="17"/>
      <c r="G77" s="17"/>
      <c r="H77" s="17"/>
      <c r="I77" s="17"/>
      <c r="J77" s="17"/>
      <c r="K77" s="17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3">
        <v>0</v>
      </c>
      <c r="W77" s="13">
        <v>0</v>
      </c>
      <c r="X77" s="16"/>
      <c r="Y77" s="16"/>
      <c r="Z77" s="16"/>
      <c r="AA77" s="16"/>
      <c r="AB77" s="16"/>
      <c r="AC77" s="16">
        <v>2</v>
      </c>
      <c r="AD77" s="16">
        <v>3</v>
      </c>
      <c r="AE77" s="16">
        <v>3</v>
      </c>
      <c r="AF77" s="16">
        <v>3</v>
      </c>
      <c r="AG77" s="16">
        <v>3</v>
      </c>
      <c r="AH77" s="16">
        <v>3</v>
      </c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62"/>
      <c r="AW77" s="38">
        <v>0</v>
      </c>
      <c r="AX77" s="38">
        <v>0</v>
      </c>
      <c r="AY77" s="38">
        <v>0</v>
      </c>
      <c r="AZ77" s="38">
        <v>0</v>
      </c>
      <c r="BA77" s="38">
        <v>0</v>
      </c>
      <c r="BB77" s="38">
        <v>0</v>
      </c>
      <c r="BC77" s="38">
        <v>0</v>
      </c>
      <c r="BD77" s="38">
        <v>0</v>
      </c>
      <c r="BE77" s="8"/>
      <c r="BF77" s="8">
        <f>SUM(E77:AV77)</f>
        <v>17</v>
      </c>
      <c r="BH77" s="2">
        <f t="shared" si="19"/>
        <v>0</v>
      </c>
      <c r="BI77" s="15"/>
      <c r="BJ77" s="15"/>
    </row>
    <row r="78" spans="1:62" ht="15.75" customHeight="1">
      <c r="A78" s="275"/>
      <c r="B78" s="226" t="s">
        <v>106</v>
      </c>
      <c r="C78" s="210" t="s">
        <v>107</v>
      </c>
      <c r="D78" s="5" t="s">
        <v>9</v>
      </c>
      <c r="E78" s="17"/>
      <c r="F78" s="17"/>
      <c r="G78" s="17"/>
      <c r="H78" s="17"/>
      <c r="I78" s="17"/>
      <c r="J78" s="17"/>
      <c r="K78" s="17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3">
        <v>0</v>
      </c>
      <c r="W78" s="13">
        <v>0</v>
      </c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>
        <v>1</v>
      </c>
      <c r="AI78" s="18">
        <v>1</v>
      </c>
      <c r="AJ78" s="18">
        <v>1</v>
      </c>
      <c r="AK78" s="18">
        <v>1</v>
      </c>
      <c r="AL78" s="18">
        <v>1</v>
      </c>
      <c r="AM78" s="18">
        <v>1</v>
      </c>
      <c r="AN78" s="18">
        <v>1</v>
      </c>
      <c r="AO78" s="18">
        <v>1</v>
      </c>
      <c r="AP78" s="21">
        <v>1</v>
      </c>
      <c r="AQ78" s="21">
        <v>2</v>
      </c>
      <c r="AR78" s="21">
        <v>3</v>
      </c>
      <c r="AS78" s="21">
        <v>6</v>
      </c>
      <c r="AT78" s="21">
        <v>3</v>
      </c>
      <c r="AU78" s="21">
        <v>2</v>
      </c>
      <c r="AV78" s="110">
        <v>5</v>
      </c>
      <c r="AW78" s="38">
        <v>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38">
        <v>0</v>
      </c>
      <c r="BD78" s="38">
        <v>0</v>
      </c>
      <c r="BE78" s="8">
        <f>SUM(E78:BD78)</f>
        <v>30</v>
      </c>
      <c r="BF78" s="8"/>
      <c r="BG78" s="2">
        <v>30</v>
      </c>
      <c r="BH78" s="2">
        <f t="shared" si="19"/>
        <v>0</v>
      </c>
      <c r="BI78" s="15"/>
      <c r="BJ78" s="15">
        <v>30</v>
      </c>
    </row>
    <row r="79" spans="1:62" ht="13.5" thickBot="1">
      <c r="A79" s="275"/>
      <c r="B79" s="227"/>
      <c r="C79" s="211"/>
      <c r="D79" s="5" t="s">
        <v>10</v>
      </c>
      <c r="E79" s="17"/>
      <c r="F79" s="17"/>
      <c r="G79" s="17"/>
      <c r="H79" s="17"/>
      <c r="I79" s="17"/>
      <c r="J79" s="17"/>
      <c r="K79" s="17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3">
        <v>0</v>
      </c>
      <c r="W79" s="13">
        <v>0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>
        <v>1</v>
      </c>
      <c r="AI79" s="16"/>
      <c r="AJ79" s="16">
        <v>1</v>
      </c>
      <c r="AK79" s="16"/>
      <c r="AL79" s="16">
        <v>1</v>
      </c>
      <c r="AM79" s="16"/>
      <c r="AN79" s="16">
        <v>1</v>
      </c>
      <c r="AO79" s="16"/>
      <c r="AP79" s="16">
        <v>1</v>
      </c>
      <c r="AQ79" s="16"/>
      <c r="AR79" s="16">
        <v>2</v>
      </c>
      <c r="AS79" s="17">
        <v>2</v>
      </c>
      <c r="AT79" s="17">
        <v>1</v>
      </c>
      <c r="AU79" s="17">
        <v>1</v>
      </c>
      <c r="AV79" s="111">
        <v>2</v>
      </c>
      <c r="AW79" s="38">
        <v>0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38">
        <v>0</v>
      </c>
      <c r="BD79" s="38">
        <v>0</v>
      </c>
      <c r="BE79" s="8"/>
      <c r="BF79" s="8">
        <f>SUM(E79:AV79)</f>
        <v>13</v>
      </c>
      <c r="BH79" s="2">
        <f t="shared" si="19"/>
        <v>0</v>
      </c>
      <c r="BI79" s="15"/>
      <c r="BJ79" s="15"/>
    </row>
    <row r="80" spans="1:62" ht="13.5" thickBot="1">
      <c r="A80" s="275"/>
      <c r="B80" s="43" t="s">
        <v>109</v>
      </c>
      <c r="C80" s="43" t="s">
        <v>87</v>
      </c>
      <c r="D80" s="16" t="s">
        <v>9</v>
      </c>
      <c r="E80" s="17"/>
      <c r="F80" s="17"/>
      <c r="G80" s="17"/>
      <c r="H80" s="17"/>
      <c r="I80" s="17"/>
      <c r="J80" s="17"/>
      <c r="K80" s="17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3">
        <v>0</v>
      </c>
      <c r="W80" s="13">
        <v>0</v>
      </c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21"/>
      <c r="AJ80" s="16"/>
      <c r="AK80" s="17"/>
      <c r="AL80" s="17"/>
      <c r="AM80" s="17"/>
      <c r="AN80" s="21"/>
      <c r="AO80" s="21"/>
      <c r="AP80" s="21"/>
      <c r="AQ80" s="21"/>
      <c r="AR80" s="21"/>
      <c r="AS80" s="21"/>
      <c r="AT80" s="21">
        <v>6</v>
      </c>
      <c r="AU80" s="21">
        <v>30</v>
      </c>
      <c r="AV80" s="64"/>
      <c r="AW80" s="38">
        <v>0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38">
        <v>0</v>
      </c>
      <c r="BD80" s="38">
        <v>0</v>
      </c>
      <c r="BE80" s="8">
        <f aca="true" t="shared" si="21" ref="BE80:BE93">SUM(E80:BD80)</f>
        <v>36</v>
      </c>
      <c r="BF80" s="8"/>
      <c r="BG80" s="2">
        <v>36</v>
      </c>
      <c r="BH80" s="2">
        <f t="shared" si="19"/>
        <v>0</v>
      </c>
      <c r="BI80" s="15"/>
      <c r="BJ80" s="15">
        <v>36</v>
      </c>
    </row>
    <row r="81" spans="1:62" ht="12.75" customHeight="1" hidden="1">
      <c r="A81" s="275"/>
      <c r="B81" s="16" t="s">
        <v>51</v>
      </c>
      <c r="C81" s="18"/>
      <c r="D81" s="16"/>
      <c r="E81" s="17"/>
      <c r="F81" s="17"/>
      <c r="G81" s="17"/>
      <c r="H81" s="17"/>
      <c r="I81" s="17"/>
      <c r="J81" s="17"/>
      <c r="K81" s="17"/>
      <c r="L81" s="16"/>
      <c r="M81" s="16"/>
      <c r="N81" s="28"/>
      <c r="O81" s="16"/>
      <c r="P81" s="16"/>
      <c r="Q81" s="16"/>
      <c r="R81" s="16"/>
      <c r="S81" s="16"/>
      <c r="T81" s="16"/>
      <c r="U81" s="16"/>
      <c r="V81" s="12"/>
      <c r="W81" s="16"/>
      <c r="X81" s="16"/>
      <c r="Y81" s="16"/>
      <c r="Z81" s="16"/>
      <c r="AA81" s="16"/>
      <c r="AB81" s="28"/>
      <c r="AC81" s="16"/>
      <c r="AD81" s="28"/>
      <c r="AE81" s="16"/>
      <c r="AF81" s="17"/>
      <c r="AG81" s="17"/>
      <c r="AH81" s="17"/>
      <c r="AI81" s="21"/>
      <c r="AJ81" s="16"/>
      <c r="AK81" s="36"/>
      <c r="AL81" s="29"/>
      <c r="AM81" s="34"/>
      <c r="AN81" s="17"/>
      <c r="AO81" s="17"/>
      <c r="AP81" s="21"/>
      <c r="AQ81" s="17"/>
      <c r="AR81" s="29"/>
      <c r="AS81" s="17"/>
      <c r="AT81" s="17"/>
      <c r="AU81" s="17"/>
      <c r="AV81" s="65"/>
      <c r="AW81" s="38">
        <v>0</v>
      </c>
      <c r="AX81" s="38">
        <v>0</v>
      </c>
      <c r="AY81" s="38">
        <v>0</v>
      </c>
      <c r="AZ81" s="38">
        <v>0</v>
      </c>
      <c r="BA81" s="38">
        <v>0</v>
      </c>
      <c r="BB81" s="38">
        <v>0</v>
      </c>
      <c r="BC81" s="38">
        <v>0</v>
      </c>
      <c r="BD81" s="38">
        <v>0</v>
      </c>
      <c r="BE81" s="8">
        <f t="shared" si="21"/>
        <v>0</v>
      </c>
      <c r="BF81" s="8">
        <f aca="true" t="shared" si="22" ref="BF81:BF93">SUM(E81:AV81)</f>
        <v>0</v>
      </c>
      <c r="BH81" s="2">
        <f t="shared" si="19"/>
        <v>0</v>
      </c>
      <c r="BI81" s="15"/>
      <c r="BJ81" s="15"/>
    </row>
    <row r="82" spans="1:62" ht="56.25" customHeight="1" hidden="1">
      <c r="A82" s="275"/>
      <c r="B82" s="228" t="s">
        <v>52</v>
      </c>
      <c r="C82" s="221" t="s">
        <v>60</v>
      </c>
      <c r="D82" s="16"/>
      <c r="E82" s="17"/>
      <c r="F82" s="17"/>
      <c r="G82" s="17"/>
      <c r="H82" s="17"/>
      <c r="I82" s="17"/>
      <c r="J82" s="17"/>
      <c r="K82" s="17"/>
      <c r="L82" s="16"/>
      <c r="M82" s="16"/>
      <c r="N82" s="28"/>
      <c r="O82" s="16"/>
      <c r="P82" s="16"/>
      <c r="Q82" s="16"/>
      <c r="R82" s="16"/>
      <c r="S82" s="16"/>
      <c r="T82" s="16"/>
      <c r="U82" s="16"/>
      <c r="V82" s="12"/>
      <c r="W82" s="16"/>
      <c r="X82" s="16"/>
      <c r="Y82" s="16"/>
      <c r="Z82" s="16"/>
      <c r="AA82" s="16"/>
      <c r="AB82" s="28"/>
      <c r="AC82" s="16"/>
      <c r="AD82" s="28"/>
      <c r="AE82" s="16"/>
      <c r="AF82" s="17"/>
      <c r="AG82" s="17"/>
      <c r="AH82" s="17"/>
      <c r="AI82" s="21"/>
      <c r="AJ82" s="16"/>
      <c r="AK82" s="36"/>
      <c r="AL82" s="29"/>
      <c r="AM82" s="34"/>
      <c r="AN82" s="17"/>
      <c r="AO82" s="17"/>
      <c r="AP82" s="21"/>
      <c r="AQ82" s="17"/>
      <c r="AR82" s="29"/>
      <c r="AS82" s="17"/>
      <c r="AT82" s="17"/>
      <c r="AU82" s="17"/>
      <c r="AV82" s="65"/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  <c r="BE82" s="8">
        <f t="shared" si="21"/>
        <v>0</v>
      </c>
      <c r="BF82" s="8">
        <f t="shared" si="22"/>
        <v>0</v>
      </c>
      <c r="BH82" s="2">
        <f t="shared" si="19"/>
        <v>0</v>
      </c>
      <c r="BI82" s="15"/>
      <c r="BJ82" s="15"/>
    </row>
    <row r="83" spans="1:62" ht="13.5" customHeight="1" hidden="1" thickBot="1">
      <c r="A83" s="275"/>
      <c r="B83" s="228"/>
      <c r="C83" s="222"/>
      <c r="D83" s="16"/>
      <c r="E83" s="17"/>
      <c r="F83" s="17"/>
      <c r="G83" s="17"/>
      <c r="H83" s="17"/>
      <c r="I83" s="17"/>
      <c r="J83" s="17"/>
      <c r="K83" s="17"/>
      <c r="L83" s="16"/>
      <c r="M83" s="16"/>
      <c r="N83" s="28"/>
      <c r="O83" s="16"/>
      <c r="P83" s="16"/>
      <c r="Q83" s="16"/>
      <c r="R83" s="16"/>
      <c r="S83" s="16"/>
      <c r="T83" s="16"/>
      <c r="U83" s="16"/>
      <c r="V83" s="12"/>
      <c r="W83" s="16"/>
      <c r="X83" s="16"/>
      <c r="Y83" s="16"/>
      <c r="Z83" s="16"/>
      <c r="AA83" s="16"/>
      <c r="AB83" s="28"/>
      <c r="AC83" s="16"/>
      <c r="AD83" s="28"/>
      <c r="AE83" s="16"/>
      <c r="AF83" s="17"/>
      <c r="AG83" s="17"/>
      <c r="AH83" s="17"/>
      <c r="AI83" s="21"/>
      <c r="AJ83" s="16"/>
      <c r="AK83" s="36"/>
      <c r="AL83" s="29"/>
      <c r="AM83" s="34"/>
      <c r="AN83" s="17"/>
      <c r="AO83" s="17"/>
      <c r="AP83" s="21"/>
      <c r="AQ83" s="17"/>
      <c r="AR83" s="29"/>
      <c r="AS83" s="17"/>
      <c r="AT83" s="17"/>
      <c r="AU83" s="17"/>
      <c r="AV83" s="65"/>
      <c r="AW83" s="38">
        <v>0</v>
      </c>
      <c r="AX83" s="38">
        <v>0</v>
      </c>
      <c r="AY83" s="38">
        <v>0</v>
      </c>
      <c r="AZ83" s="38">
        <v>0</v>
      </c>
      <c r="BA83" s="38">
        <v>0</v>
      </c>
      <c r="BB83" s="38">
        <v>0</v>
      </c>
      <c r="BC83" s="38">
        <v>0</v>
      </c>
      <c r="BD83" s="38">
        <v>0</v>
      </c>
      <c r="BE83" s="8">
        <f t="shared" si="21"/>
        <v>0</v>
      </c>
      <c r="BF83" s="8">
        <f t="shared" si="22"/>
        <v>0</v>
      </c>
      <c r="BH83" s="2">
        <f t="shared" si="19"/>
        <v>0</v>
      </c>
      <c r="BI83" s="15"/>
      <c r="BJ83" s="15"/>
    </row>
    <row r="84" spans="1:62" ht="12.75" customHeight="1" hidden="1">
      <c r="A84" s="275"/>
      <c r="B84" s="214" t="s">
        <v>53</v>
      </c>
      <c r="C84" s="219" t="s">
        <v>61</v>
      </c>
      <c r="D84" s="16"/>
      <c r="E84" s="17"/>
      <c r="F84" s="17"/>
      <c r="G84" s="17"/>
      <c r="H84" s="17"/>
      <c r="I84" s="17"/>
      <c r="J84" s="17"/>
      <c r="K84" s="17"/>
      <c r="L84" s="16"/>
      <c r="M84" s="16"/>
      <c r="N84" s="28"/>
      <c r="O84" s="16"/>
      <c r="P84" s="16"/>
      <c r="Q84" s="16"/>
      <c r="R84" s="16"/>
      <c r="S84" s="16"/>
      <c r="T84" s="16"/>
      <c r="U84" s="16"/>
      <c r="V84" s="12"/>
      <c r="W84" s="16"/>
      <c r="X84" s="16"/>
      <c r="Y84" s="16"/>
      <c r="Z84" s="16"/>
      <c r="AA84" s="16"/>
      <c r="AB84" s="28"/>
      <c r="AC84" s="16"/>
      <c r="AD84" s="28"/>
      <c r="AE84" s="16"/>
      <c r="AF84" s="17"/>
      <c r="AG84" s="17"/>
      <c r="AH84" s="17"/>
      <c r="AI84" s="21"/>
      <c r="AJ84" s="16"/>
      <c r="AK84" s="36"/>
      <c r="AL84" s="29"/>
      <c r="AM84" s="34"/>
      <c r="AN84" s="17"/>
      <c r="AO84" s="17"/>
      <c r="AP84" s="21"/>
      <c r="AQ84" s="17"/>
      <c r="AR84" s="29"/>
      <c r="AS84" s="17"/>
      <c r="AT84" s="17"/>
      <c r="AU84" s="17"/>
      <c r="AV84" s="65"/>
      <c r="AW84" s="38">
        <v>0</v>
      </c>
      <c r="AX84" s="38">
        <v>0</v>
      </c>
      <c r="AY84" s="38">
        <v>0</v>
      </c>
      <c r="AZ84" s="38">
        <v>0</v>
      </c>
      <c r="BA84" s="38">
        <v>0</v>
      </c>
      <c r="BB84" s="38">
        <v>0</v>
      </c>
      <c r="BC84" s="38">
        <v>0</v>
      </c>
      <c r="BD84" s="38">
        <v>0</v>
      </c>
      <c r="BE84" s="8">
        <f t="shared" si="21"/>
        <v>0</v>
      </c>
      <c r="BF84" s="8">
        <f t="shared" si="22"/>
        <v>0</v>
      </c>
      <c r="BH84" s="2">
        <f t="shared" si="19"/>
        <v>0</v>
      </c>
      <c r="BI84" s="15"/>
      <c r="BJ84" s="15"/>
    </row>
    <row r="85" spans="1:62" ht="34.5" customHeight="1" hidden="1">
      <c r="A85" s="275"/>
      <c r="B85" s="214"/>
      <c r="C85" s="220"/>
      <c r="D85" s="16"/>
      <c r="E85" s="17"/>
      <c r="F85" s="17"/>
      <c r="G85" s="17"/>
      <c r="H85" s="17"/>
      <c r="I85" s="17"/>
      <c r="J85" s="17"/>
      <c r="K85" s="17"/>
      <c r="L85" s="16"/>
      <c r="M85" s="16"/>
      <c r="N85" s="28"/>
      <c r="O85" s="16"/>
      <c r="P85" s="16"/>
      <c r="Q85" s="16"/>
      <c r="R85" s="16"/>
      <c r="S85" s="16"/>
      <c r="T85" s="16"/>
      <c r="U85" s="16"/>
      <c r="V85" s="12"/>
      <c r="W85" s="16"/>
      <c r="X85" s="16"/>
      <c r="Y85" s="16"/>
      <c r="Z85" s="16"/>
      <c r="AA85" s="16"/>
      <c r="AB85" s="28"/>
      <c r="AC85" s="16"/>
      <c r="AD85" s="28"/>
      <c r="AE85" s="16"/>
      <c r="AF85" s="17"/>
      <c r="AG85" s="17"/>
      <c r="AH85" s="17"/>
      <c r="AI85" s="21"/>
      <c r="AJ85" s="16"/>
      <c r="AK85" s="36"/>
      <c r="AL85" s="29"/>
      <c r="AM85" s="34"/>
      <c r="AN85" s="17"/>
      <c r="AO85" s="17"/>
      <c r="AP85" s="21"/>
      <c r="AQ85" s="17"/>
      <c r="AR85" s="29"/>
      <c r="AS85" s="17"/>
      <c r="AT85" s="17"/>
      <c r="AU85" s="17"/>
      <c r="AV85" s="65"/>
      <c r="AW85" s="38">
        <v>0</v>
      </c>
      <c r="AX85" s="38">
        <v>0</v>
      </c>
      <c r="AY85" s="38">
        <v>0</v>
      </c>
      <c r="AZ85" s="38">
        <v>0</v>
      </c>
      <c r="BA85" s="38">
        <v>0</v>
      </c>
      <c r="BB85" s="38">
        <v>0</v>
      </c>
      <c r="BC85" s="38">
        <v>0</v>
      </c>
      <c r="BD85" s="38">
        <v>0</v>
      </c>
      <c r="BE85" s="8">
        <f t="shared" si="21"/>
        <v>0</v>
      </c>
      <c r="BF85" s="8">
        <f t="shared" si="22"/>
        <v>0</v>
      </c>
      <c r="BH85" s="2">
        <f t="shared" si="19"/>
        <v>0</v>
      </c>
      <c r="BI85" s="15"/>
      <c r="BJ85" s="15"/>
    </row>
    <row r="86" spans="1:62" ht="12.75" customHeight="1" hidden="1">
      <c r="A86" s="275"/>
      <c r="B86" s="16" t="s">
        <v>54</v>
      </c>
      <c r="C86" s="18"/>
      <c r="D86" s="16"/>
      <c r="E86" s="17"/>
      <c r="F86" s="17"/>
      <c r="G86" s="17"/>
      <c r="H86" s="17"/>
      <c r="I86" s="17"/>
      <c r="J86" s="17"/>
      <c r="K86" s="17"/>
      <c r="L86" s="16"/>
      <c r="M86" s="16"/>
      <c r="N86" s="28"/>
      <c r="O86" s="16"/>
      <c r="P86" s="16"/>
      <c r="Q86" s="16"/>
      <c r="R86" s="16"/>
      <c r="S86" s="16"/>
      <c r="T86" s="16"/>
      <c r="U86" s="16"/>
      <c r="V86" s="12"/>
      <c r="W86" s="16"/>
      <c r="X86" s="16"/>
      <c r="Y86" s="16"/>
      <c r="Z86" s="16"/>
      <c r="AA86" s="16"/>
      <c r="AB86" s="28"/>
      <c r="AC86" s="16"/>
      <c r="AD86" s="28"/>
      <c r="AE86" s="16"/>
      <c r="AF86" s="17"/>
      <c r="AG86" s="17"/>
      <c r="AH86" s="17"/>
      <c r="AI86" s="21"/>
      <c r="AJ86" s="16"/>
      <c r="AK86" s="36"/>
      <c r="AL86" s="29"/>
      <c r="AM86" s="34"/>
      <c r="AN86" s="17"/>
      <c r="AO86" s="17"/>
      <c r="AP86" s="21"/>
      <c r="AQ86" s="17"/>
      <c r="AR86" s="29"/>
      <c r="AS86" s="17"/>
      <c r="AT86" s="17"/>
      <c r="AU86" s="17"/>
      <c r="AV86" s="65"/>
      <c r="AW86" s="38">
        <v>0</v>
      </c>
      <c r="AX86" s="38">
        <v>0</v>
      </c>
      <c r="AY86" s="38">
        <v>0</v>
      </c>
      <c r="AZ86" s="38">
        <v>0</v>
      </c>
      <c r="BA86" s="38">
        <v>0</v>
      </c>
      <c r="BB86" s="38">
        <v>0</v>
      </c>
      <c r="BC86" s="38">
        <v>0</v>
      </c>
      <c r="BD86" s="38">
        <v>0</v>
      </c>
      <c r="BE86" s="8">
        <f t="shared" si="21"/>
        <v>0</v>
      </c>
      <c r="BF86" s="8">
        <f t="shared" si="22"/>
        <v>0</v>
      </c>
      <c r="BH86" s="2">
        <f t="shared" si="19"/>
        <v>0</v>
      </c>
      <c r="BI86" s="15"/>
      <c r="BJ86" s="15"/>
    </row>
    <row r="87" spans="1:62" ht="12.75" customHeight="1" hidden="1">
      <c r="A87" s="275"/>
      <c r="B87" s="16" t="s">
        <v>55</v>
      </c>
      <c r="C87" s="18"/>
      <c r="D87" s="16"/>
      <c r="E87" s="17"/>
      <c r="F87" s="17"/>
      <c r="G87" s="17"/>
      <c r="H87" s="17"/>
      <c r="I87" s="17"/>
      <c r="J87" s="17"/>
      <c r="K87" s="17"/>
      <c r="L87" s="16"/>
      <c r="M87" s="16"/>
      <c r="N87" s="28"/>
      <c r="O87" s="16"/>
      <c r="P87" s="16"/>
      <c r="Q87" s="16"/>
      <c r="R87" s="16"/>
      <c r="S87" s="16"/>
      <c r="T87" s="16"/>
      <c r="U87" s="16"/>
      <c r="V87" s="12"/>
      <c r="W87" s="16"/>
      <c r="X87" s="16"/>
      <c r="Y87" s="16"/>
      <c r="Z87" s="16"/>
      <c r="AA87" s="16"/>
      <c r="AB87" s="28"/>
      <c r="AC87" s="16"/>
      <c r="AD87" s="28"/>
      <c r="AE87" s="16"/>
      <c r="AF87" s="17"/>
      <c r="AG87" s="17"/>
      <c r="AH87" s="17"/>
      <c r="AI87" s="21"/>
      <c r="AJ87" s="16"/>
      <c r="AK87" s="36"/>
      <c r="AL87" s="29"/>
      <c r="AM87" s="34"/>
      <c r="AN87" s="17"/>
      <c r="AO87" s="17"/>
      <c r="AP87" s="21"/>
      <c r="AQ87" s="17"/>
      <c r="AR87" s="29"/>
      <c r="AS87" s="17"/>
      <c r="AT87" s="17"/>
      <c r="AU87" s="17"/>
      <c r="AV87" s="65"/>
      <c r="AW87" s="38">
        <v>0</v>
      </c>
      <c r="AX87" s="38">
        <v>0</v>
      </c>
      <c r="AY87" s="38">
        <v>0</v>
      </c>
      <c r="AZ87" s="38">
        <v>0</v>
      </c>
      <c r="BA87" s="38">
        <v>0</v>
      </c>
      <c r="BB87" s="38">
        <v>0</v>
      </c>
      <c r="BC87" s="38">
        <v>0</v>
      </c>
      <c r="BD87" s="38">
        <v>0</v>
      </c>
      <c r="BE87" s="8">
        <f t="shared" si="21"/>
        <v>0</v>
      </c>
      <c r="BF87" s="8">
        <f t="shared" si="22"/>
        <v>0</v>
      </c>
      <c r="BH87" s="2">
        <f t="shared" si="19"/>
        <v>0</v>
      </c>
      <c r="BI87" s="15"/>
      <c r="BJ87" s="15"/>
    </row>
    <row r="88" spans="1:62" ht="54" customHeight="1" hidden="1">
      <c r="A88" s="275"/>
      <c r="B88" s="228" t="s">
        <v>56</v>
      </c>
      <c r="C88" s="215" t="s">
        <v>62</v>
      </c>
      <c r="D88" s="16"/>
      <c r="E88" s="17"/>
      <c r="F88" s="17"/>
      <c r="G88" s="17"/>
      <c r="H88" s="17"/>
      <c r="I88" s="17"/>
      <c r="J88" s="17"/>
      <c r="K88" s="17"/>
      <c r="L88" s="16"/>
      <c r="M88" s="16"/>
      <c r="N88" s="28"/>
      <c r="O88" s="16"/>
      <c r="P88" s="16"/>
      <c r="Q88" s="16"/>
      <c r="R88" s="16"/>
      <c r="S88" s="16"/>
      <c r="T88" s="16"/>
      <c r="U88" s="16"/>
      <c r="V88" s="12"/>
      <c r="W88" s="16"/>
      <c r="X88" s="16"/>
      <c r="Y88" s="16"/>
      <c r="Z88" s="16"/>
      <c r="AA88" s="16"/>
      <c r="AB88" s="28"/>
      <c r="AC88" s="16"/>
      <c r="AD88" s="28"/>
      <c r="AE88" s="16"/>
      <c r="AF88" s="17"/>
      <c r="AG88" s="17"/>
      <c r="AH88" s="17"/>
      <c r="AI88" s="21"/>
      <c r="AJ88" s="16"/>
      <c r="AK88" s="36"/>
      <c r="AL88" s="29"/>
      <c r="AM88" s="34"/>
      <c r="AN88" s="17"/>
      <c r="AO88" s="17"/>
      <c r="AP88" s="21"/>
      <c r="AQ88" s="17"/>
      <c r="AR88" s="29"/>
      <c r="AS88" s="17"/>
      <c r="AT88" s="17"/>
      <c r="AU88" s="17"/>
      <c r="AV88" s="65"/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38">
        <v>0</v>
      </c>
      <c r="BD88" s="38">
        <v>0</v>
      </c>
      <c r="BE88" s="8">
        <f t="shared" si="21"/>
        <v>0</v>
      </c>
      <c r="BF88" s="8">
        <f t="shared" si="22"/>
        <v>0</v>
      </c>
      <c r="BH88" s="2">
        <f t="shared" si="19"/>
        <v>0</v>
      </c>
      <c r="BI88" s="15"/>
      <c r="BJ88" s="15"/>
    </row>
    <row r="89" spans="1:62" ht="13.5" customHeight="1" hidden="1" thickBot="1">
      <c r="A89" s="275"/>
      <c r="B89" s="228"/>
      <c r="C89" s="216"/>
      <c r="D89" s="16"/>
      <c r="E89" s="17"/>
      <c r="F89" s="17"/>
      <c r="G89" s="17"/>
      <c r="H89" s="17"/>
      <c r="I89" s="17"/>
      <c r="J89" s="17"/>
      <c r="K89" s="17"/>
      <c r="L89" s="16"/>
      <c r="M89" s="16"/>
      <c r="N89" s="28"/>
      <c r="O89" s="16"/>
      <c r="P89" s="16"/>
      <c r="Q89" s="16"/>
      <c r="R89" s="16"/>
      <c r="S89" s="16"/>
      <c r="T89" s="16"/>
      <c r="U89" s="16"/>
      <c r="V89" s="12"/>
      <c r="W89" s="16"/>
      <c r="X89" s="16"/>
      <c r="Y89" s="16"/>
      <c r="Z89" s="16"/>
      <c r="AA89" s="16"/>
      <c r="AB89" s="28"/>
      <c r="AC89" s="16"/>
      <c r="AD89" s="28"/>
      <c r="AE89" s="16"/>
      <c r="AF89" s="17"/>
      <c r="AG89" s="17"/>
      <c r="AH89" s="17"/>
      <c r="AI89" s="21"/>
      <c r="AJ89" s="16"/>
      <c r="AK89" s="36"/>
      <c r="AL89" s="29"/>
      <c r="AM89" s="34"/>
      <c r="AN89" s="17"/>
      <c r="AO89" s="17"/>
      <c r="AP89" s="21"/>
      <c r="AQ89" s="17"/>
      <c r="AR89" s="29"/>
      <c r="AS89" s="17"/>
      <c r="AT89" s="17"/>
      <c r="AU89" s="17"/>
      <c r="AV89" s="65"/>
      <c r="AW89" s="38">
        <v>0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38">
        <v>0</v>
      </c>
      <c r="BD89" s="38">
        <v>0</v>
      </c>
      <c r="BE89" s="8">
        <f t="shared" si="21"/>
        <v>0</v>
      </c>
      <c r="BF89" s="8">
        <f t="shared" si="22"/>
        <v>0</v>
      </c>
      <c r="BH89" s="2">
        <f t="shared" si="19"/>
        <v>0</v>
      </c>
      <c r="BI89" s="15"/>
      <c r="BJ89" s="15"/>
    </row>
    <row r="90" spans="1:62" ht="27" customHeight="1" hidden="1">
      <c r="A90" s="275"/>
      <c r="B90" s="214" t="s">
        <v>57</v>
      </c>
      <c r="C90" s="217" t="s">
        <v>63</v>
      </c>
      <c r="D90" s="16"/>
      <c r="E90" s="17"/>
      <c r="F90" s="17"/>
      <c r="G90" s="17"/>
      <c r="H90" s="17"/>
      <c r="I90" s="17"/>
      <c r="J90" s="17"/>
      <c r="K90" s="17"/>
      <c r="L90" s="16"/>
      <c r="M90" s="16"/>
      <c r="N90" s="28"/>
      <c r="O90" s="16"/>
      <c r="P90" s="16"/>
      <c r="Q90" s="16"/>
      <c r="R90" s="16"/>
      <c r="S90" s="16"/>
      <c r="T90" s="16"/>
      <c r="U90" s="16"/>
      <c r="V90" s="12"/>
      <c r="W90" s="16"/>
      <c r="X90" s="16"/>
      <c r="Y90" s="16"/>
      <c r="Z90" s="16"/>
      <c r="AA90" s="16"/>
      <c r="AB90" s="28"/>
      <c r="AC90" s="16"/>
      <c r="AD90" s="28"/>
      <c r="AE90" s="16"/>
      <c r="AF90" s="17"/>
      <c r="AG90" s="17"/>
      <c r="AH90" s="17"/>
      <c r="AI90" s="21"/>
      <c r="AJ90" s="16"/>
      <c r="AK90" s="36"/>
      <c r="AL90" s="29"/>
      <c r="AM90" s="34"/>
      <c r="AN90" s="17"/>
      <c r="AO90" s="17"/>
      <c r="AP90" s="21"/>
      <c r="AQ90" s="17"/>
      <c r="AR90" s="29"/>
      <c r="AS90" s="17"/>
      <c r="AT90" s="17"/>
      <c r="AU90" s="17"/>
      <c r="AV90" s="65"/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38">
        <v>0</v>
      </c>
      <c r="BE90" s="8">
        <f t="shared" si="21"/>
        <v>0</v>
      </c>
      <c r="BF90" s="8">
        <f t="shared" si="22"/>
        <v>0</v>
      </c>
      <c r="BH90" s="2">
        <f t="shared" si="19"/>
        <v>0</v>
      </c>
      <c r="BI90" s="15"/>
      <c r="BJ90" s="15"/>
    </row>
    <row r="91" spans="1:62" ht="13.5" customHeight="1" hidden="1" thickBot="1">
      <c r="A91" s="275"/>
      <c r="B91" s="214"/>
      <c r="C91" s="218"/>
      <c r="D91" s="16"/>
      <c r="E91" s="17"/>
      <c r="F91" s="17"/>
      <c r="G91" s="17"/>
      <c r="H91" s="17"/>
      <c r="I91" s="17"/>
      <c r="J91" s="17"/>
      <c r="K91" s="17"/>
      <c r="L91" s="16"/>
      <c r="M91" s="16"/>
      <c r="N91" s="28"/>
      <c r="O91" s="16"/>
      <c r="P91" s="16"/>
      <c r="Q91" s="16"/>
      <c r="R91" s="16"/>
      <c r="S91" s="16"/>
      <c r="T91" s="16"/>
      <c r="U91" s="16"/>
      <c r="V91" s="12"/>
      <c r="W91" s="16"/>
      <c r="X91" s="16"/>
      <c r="Y91" s="16"/>
      <c r="Z91" s="16"/>
      <c r="AA91" s="16"/>
      <c r="AB91" s="28"/>
      <c r="AC91" s="16"/>
      <c r="AD91" s="28"/>
      <c r="AE91" s="16"/>
      <c r="AF91" s="17"/>
      <c r="AG91" s="17"/>
      <c r="AH91" s="17"/>
      <c r="AI91" s="21"/>
      <c r="AJ91" s="16"/>
      <c r="AK91" s="36"/>
      <c r="AL91" s="29"/>
      <c r="AM91" s="34"/>
      <c r="AN91" s="17"/>
      <c r="AO91" s="17"/>
      <c r="AP91" s="21"/>
      <c r="AQ91" s="17"/>
      <c r="AR91" s="29"/>
      <c r="AS91" s="17"/>
      <c r="AT91" s="17"/>
      <c r="AU91" s="17"/>
      <c r="AV91" s="65"/>
      <c r="AW91" s="38">
        <v>0</v>
      </c>
      <c r="AX91" s="38">
        <v>0</v>
      </c>
      <c r="AY91" s="38">
        <v>0</v>
      </c>
      <c r="AZ91" s="38">
        <v>0</v>
      </c>
      <c r="BA91" s="38">
        <v>0</v>
      </c>
      <c r="BB91" s="38">
        <v>0</v>
      </c>
      <c r="BC91" s="38">
        <v>0</v>
      </c>
      <c r="BD91" s="38">
        <v>0</v>
      </c>
      <c r="BE91" s="8">
        <f t="shared" si="21"/>
        <v>0</v>
      </c>
      <c r="BF91" s="8">
        <f t="shared" si="22"/>
        <v>0</v>
      </c>
      <c r="BH91" s="2">
        <f t="shared" si="19"/>
        <v>0</v>
      </c>
      <c r="BI91" s="15"/>
      <c r="BJ91" s="15"/>
    </row>
    <row r="92" spans="1:62" ht="12.75" customHeight="1" hidden="1">
      <c r="A92" s="275"/>
      <c r="B92" s="16" t="s">
        <v>58</v>
      </c>
      <c r="C92" s="19"/>
      <c r="D92" s="19"/>
      <c r="E92" s="17"/>
      <c r="F92" s="17"/>
      <c r="G92" s="20"/>
      <c r="H92" s="17"/>
      <c r="I92" s="17"/>
      <c r="J92" s="17"/>
      <c r="K92" s="17"/>
      <c r="L92" s="16"/>
      <c r="M92" s="16"/>
      <c r="N92" s="28"/>
      <c r="O92" s="16"/>
      <c r="P92" s="16"/>
      <c r="Q92" s="16"/>
      <c r="R92" s="16"/>
      <c r="S92" s="16"/>
      <c r="T92" s="16"/>
      <c r="U92" s="16"/>
      <c r="V92" s="12"/>
      <c r="W92" s="16"/>
      <c r="X92" s="16"/>
      <c r="Y92" s="16"/>
      <c r="Z92" s="16"/>
      <c r="AA92" s="16"/>
      <c r="AB92" s="28"/>
      <c r="AC92" s="16"/>
      <c r="AD92" s="28"/>
      <c r="AE92" s="16"/>
      <c r="AF92" s="17"/>
      <c r="AG92" s="17"/>
      <c r="AH92" s="17"/>
      <c r="AI92" s="17"/>
      <c r="AJ92" s="16"/>
      <c r="AK92" s="36"/>
      <c r="AL92" s="29"/>
      <c r="AM92" s="34"/>
      <c r="AN92" s="17"/>
      <c r="AO92" s="17"/>
      <c r="AP92" s="17"/>
      <c r="AQ92" s="17"/>
      <c r="AR92" s="29"/>
      <c r="AS92" s="17"/>
      <c r="AT92" s="17"/>
      <c r="AU92" s="17"/>
      <c r="AV92" s="65"/>
      <c r="AW92" s="38">
        <v>0</v>
      </c>
      <c r="AX92" s="38">
        <v>0</v>
      </c>
      <c r="AY92" s="38">
        <v>0</v>
      </c>
      <c r="AZ92" s="38">
        <v>0</v>
      </c>
      <c r="BA92" s="38">
        <v>0</v>
      </c>
      <c r="BB92" s="38">
        <v>0</v>
      </c>
      <c r="BC92" s="38">
        <v>0</v>
      </c>
      <c r="BD92" s="38">
        <v>0</v>
      </c>
      <c r="BE92" s="8">
        <f t="shared" si="21"/>
        <v>0</v>
      </c>
      <c r="BF92" s="8">
        <f t="shared" si="22"/>
        <v>0</v>
      </c>
      <c r="BH92" s="2">
        <f t="shared" si="19"/>
        <v>0</v>
      </c>
      <c r="BI92" s="15"/>
      <c r="BJ92" s="15"/>
    </row>
    <row r="93" spans="1:62" ht="12.75" customHeight="1" hidden="1">
      <c r="A93" s="275"/>
      <c r="B93" s="16" t="s">
        <v>59</v>
      </c>
      <c r="C93" s="15"/>
      <c r="D93" s="15"/>
      <c r="E93" s="4"/>
      <c r="F93" s="4"/>
      <c r="G93" s="4"/>
      <c r="H93" s="4"/>
      <c r="I93" s="4"/>
      <c r="J93" s="4"/>
      <c r="K93" s="4"/>
      <c r="L93" s="5"/>
      <c r="M93" s="5"/>
      <c r="N93" s="28"/>
      <c r="O93" s="5"/>
      <c r="P93" s="5"/>
      <c r="Q93" s="5"/>
      <c r="R93" s="5"/>
      <c r="S93" s="5"/>
      <c r="T93" s="5"/>
      <c r="U93" s="5"/>
      <c r="V93" s="12"/>
      <c r="W93" s="16"/>
      <c r="X93" s="16"/>
      <c r="Y93" s="16"/>
      <c r="Z93" s="16"/>
      <c r="AA93" s="16"/>
      <c r="AB93" s="28"/>
      <c r="AC93" s="16"/>
      <c r="AD93" s="28"/>
      <c r="AE93" s="16"/>
      <c r="AF93" s="17"/>
      <c r="AG93" s="17"/>
      <c r="AH93" s="17"/>
      <c r="AI93" s="17"/>
      <c r="AJ93" s="16"/>
      <c r="AK93" s="36"/>
      <c r="AL93" s="29"/>
      <c r="AM93" s="34"/>
      <c r="AN93" s="17"/>
      <c r="AO93" s="17"/>
      <c r="AP93" s="17"/>
      <c r="AQ93" s="17"/>
      <c r="AR93" s="29"/>
      <c r="AS93" s="17"/>
      <c r="AT93" s="17"/>
      <c r="AU93" s="17"/>
      <c r="AV93" s="65"/>
      <c r="AW93" s="38">
        <v>0</v>
      </c>
      <c r="AX93" s="38">
        <v>0</v>
      </c>
      <c r="AY93" s="38">
        <v>0</v>
      </c>
      <c r="AZ93" s="38">
        <v>0</v>
      </c>
      <c r="BA93" s="38">
        <v>0</v>
      </c>
      <c r="BB93" s="38">
        <v>0</v>
      </c>
      <c r="BC93" s="38">
        <v>0</v>
      </c>
      <c r="BD93" s="38">
        <v>0</v>
      </c>
      <c r="BE93" s="8">
        <f t="shared" si="21"/>
        <v>0</v>
      </c>
      <c r="BF93" s="8">
        <f t="shared" si="22"/>
        <v>0</v>
      </c>
      <c r="BH93" s="2">
        <f t="shared" si="19"/>
        <v>0</v>
      </c>
      <c r="BI93" s="15"/>
      <c r="BJ93" s="15"/>
    </row>
    <row r="94" spans="1:62" ht="12.75">
      <c r="A94" s="275"/>
      <c r="B94" s="228" t="s">
        <v>25</v>
      </c>
      <c r="C94" s="228"/>
      <c r="D94" s="228"/>
      <c r="E94" s="8">
        <f>E10+E42+E52+E70+E80</f>
        <v>35</v>
      </c>
      <c r="F94" s="8">
        <f aca="true" t="shared" si="23" ref="F94:U94">F10+F42+F52+F70+F80</f>
        <v>35</v>
      </c>
      <c r="G94" s="8">
        <f t="shared" si="23"/>
        <v>35</v>
      </c>
      <c r="H94" s="8">
        <f t="shared" si="23"/>
        <v>35</v>
      </c>
      <c r="I94" s="8">
        <f t="shared" si="23"/>
        <v>35</v>
      </c>
      <c r="J94" s="8">
        <f t="shared" si="23"/>
        <v>35</v>
      </c>
      <c r="K94" s="8">
        <f t="shared" si="23"/>
        <v>35</v>
      </c>
      <c r="L94" s="8">
        <f t="shared" si="23"/>
        <v>35</v>
      </c>
      <c r="M94" s="8">
        <f t="shared" si="23"/>
        <v>35</v>
      </c>
      <c r="N94" s="8">
        <f t="shared" si="23"/>
        <v>35</v>
      </c>
      <c r="O94" s="8">
        <f t="shared" si="23"/>
        <v>35</v>
      </c>
      <c r="P94" s="8">
        <f t="shared" si="23"/>
        <v>35</v>
      </c>
      <c r="Q94" s="8">
        <f t="shared" si="23"/>
        <v>35</v>
      </c>
      <c r="R94" s="8">
        <f t="shared" si="23"/>
        <v>35</v>
      </c>
      <c r="S94" s="8">
        <f t="shared" si="23"/>
        <v>35</v>
      </c>
      <c r="T94" s="8">
        <f t="shared" si="23"/>
        <v>35</v>
      </c>
      <c r="U94" s="8">
        <f t="shared" si="23"/>
        <v>35</v>
      </c>
      <c r="V94" s="108">
        <f>V10+V42+V52+V70+V80</f>
        <v>0</v>
      </c>
      <c r="W94" s="108">
        <f>W10+W42+W52+W70+W80</f>
        <v>0</v>
      </c>
      <c r="X94" s="8">
        <f>X10+X42+X52</f>
        <v>35</v>
      </c>
      <c r="Y94" s="8">
        <f>Y10+Y42+Y52</f>
        <v>35</v>
      </c>
      <c r="Z94" s="8">
        <f>Z10+Z42+Z52</f>
        <v>35</v>
      </c>
      <c r="AA94" s="8">
        <f>AA10+AA42+AA52</f>
        <v>35</v>
      </c>
      <c r="AB94" s="8">
        <f>AB10+AB42+AB52</f>
        <v>35</v>
      </c>
      <c r="AC94" s="8">
        <f aca="true" t="shared" si="24" ref="AC94:AV94">AC10+AC42+AC52</f>
        <v>35</v>
      </c>
      <c r="AD94" s="8">
        <f t="shared" si="24"/>
        <v>35</v>
      </c>
      <c r="AE94" s="8">
        <f t="shared" si="24"/>
        <v>35</v>
      </c>
      <c r="AF94" s="8">
        <f t="shared" si="24"/>
        <v>35</v>
      </c>
      <c r="AG94" s="8">
        <f t="shared" si="24"/>
        <v>35</v>
      </c>
      <c r="AH94" s="8">
        <f t="shared" si="24"/>
        <v>35</v>
      </c>
      <c r="AI94" s="8">
        <f t="shared" si="24"/>
        <v>35</v>
      </c>
      <c r="AJ94" s="8">
        <f t="shared" si="24"/>
        <v>35</v>
      </c>
      <c r="AK94" s="8">
        <f t="shared" si="24"/>
        <v>35</v>
      </c>
      <c r="AL94" s="8">
        <f t="shared" si="24"/>
        <v>35</v>
      </c>
      <c r="AM94" s="8">
        <f t="shared" si="24"/>
        <v>35</v>
      </c>
      <c r="AN94" s="8">
        <f t="shared" si="24"/>
        <v>35</v>
      </c>
      <c r="AO94" s="8">
        <f t="shared" si="24"/>
        <v>35</v>
      </c>
      <c r="AP94" s="8">
        <f t="shared" si="24"/>
        <v>35</v>
      </c>
      <c r="AQ94" s="8">
        <f t="shared" si="24"/>
        <v>35</v>
      </c>
      <c r="AR94" s="8">
        <f t="shared" si="24"/>
        <v>35</v>
      </c>
      <c r="AS94" s="8">
        <f t="shared" si="24"/>
        <v>35</v>
      </c>
      <c r="AT94" s="8">
        <f t="shared" si="24"/>
        <v>35</v>
      </c>
      <c r="AU94" s="8">
        <f>AU12+AU14+AU16+AU18+AU20+AU22+AU24+AU26+AU28+AU32+AU34+AU36+AU38+AU46+AU66+AU68+AU70+AU71+AU74+AU76+AU78+AU80</f>
        <v>35</v>
      </c>
      <c r="AV94" s="8">
        <f t="shared" si="24"/>
        <v>5</v>
      </c>
      <c r="AW94" s="38">
        <v>0</v>
      </c>
      <c r="AX94" s="38">
        <v>0</v>
      </c>
      <c r="AY94" s="38">
        <v>0</v>
      </c>
      <c r="AZ94" s="38">
        <v>0</v>
      </c>
      <c r="BA94" s="38">
        <v>0</v>
      </c>
      <c r="BB94" s="38">
        <v>0</v>
      </c>
      <c r="BC94" s="38">
        <v>0</v>
      </c>
      <c r="BD94" s="38">
        <v>0</v>
      </c>
      <c r="BE94" s="8">
        <f>SUM(BE12:BE93)</f>
        <v>1440</v>
      </c>
      <c r="BF94" s="8"/>
      <c r="BH94" s="2">
        <f t="shared" si="19"/>
        <v>595</v>
      </c>
      <c r="BI94" s="15">
        <f>SUM(BI12:BI93)</f>
        <v>629</v>
      </c>
      <c r="BJ94" s="15">
        <f>SUM(BJ12:BJ93)</f>
        <v>961</v>
      </c>
    </row>
    <row r="95" spans="1:62" ht="12.75">
      <c r="A95" s="275"/>
      <c r="B95" s="282" t="s">
        <v>26</v>
      </c>
      <c r="C95" s="282"/>
      <c r="D95" s="282"/>
      <c r="E95" s="8">
        <f>E13+E15+E17+E19+E21+E23+E25+E27+E29+E33+E35+E37+E39+E45+E47+E67+E69+E75+E77+E79</f>
        <v>18</v>
      </c>
      <c r="F95" s="8">
        <f aca="true" t="shared" si="25" ref="F95:AV95">F13+F15+F17+F19+F21+F23+F25+F27+F29+F33+F35+F37+F39+F45+F47+F67+F69+F75+F77+F79</f>
        <v>18</v>
      </c>
      <c r="G95" s="8">
        <f t="shared" si="25"/>
        <v>18</v>
      </c>
      <c r="H95" s="8">
        <f t="shared" si="25"/>
        <v>18</v>
      </c>
      <c r="I95" s="8">
        <f t="shared" si="25"/>
        <v>18</v>
      </c>
      <c r="J95" s="8">
        <f t="shared" si="25"/>
        <v>18</v>
      </c>
      <c r="K95" s="8">
        <f t="shared" si="25"/>
        <v>18</v>
      </c>
      <c r="L95" s="8">
        <f t="shared" si="25"/>
        <v>18</v>
      </c>
      <c r="M95" s="8">
        <f t="shared" si="25"/>
        <v>18</v>
      </c>
      <c r="N95" s="8">
        <f t="shared" si="25"/>
        <v>18</v>
      </c>
      <c r="O95" s="8">
        <f t="shared" si="25"/>
        <v>18</v>
      </c>
      <c r="P95" s="8">
        <f t="shared" si="25"/>
        <v>18</v>
      </c>
      <c r="Q95" s="8">
        <f t="shared" si="25"/>
        <v>18</v>
      </c>
      <c r="R95" s="8">
        <f t="shared" si="25"/>
        <v>18</v>
      </c>
      <c r="S95" s="8">
        <f t="shared" si="25"/>
        <v>18</v>
      </c>
      <c r="T95" s="8">
        <f t="shared" si="25"/>
        <v>18</v>
      </c>
      <c r="U95" s="8">
        <f t="shared" si="25"/>
        <v>18</v>
      </c>
      <c r="V95" s="108">
        <f t="shared" si="25"/>
        <v>0</v>
      </c>
      <c r="W95" s="108">
        <f t="shared" si="25"/>
        <v>0</v>
      </c>
      <c r="X95" s="8">
        <f t="shared" si="25"/>
        <v>18</v>
      </c>
      <c r="Y95" s="8">
        <f t="shared" si="25"/>
        <v>18</v>
      </c>
      <c r="Z95" s="8">
        <f t="shared" si="25"/>
        <v>18</v>
      </c>
      <c r="AA95" s="8">
        <f aca="true" t="shared" si="26" ref="AA95:AF95">AA13+AA15+AA17+AA19+AA21+AA23+AA25+AA27+AA29+AA33+AA35+AA37+AA39+AA45+AA47+AA67+AA69+AA75+AA77+AA79</f>
        <v>18</v>
      </c>
      <c r="AB95" s="8">
        <f t="shared" si="26"/>
        <v>18</v>
      </c>
      <c r="AC95" s="8">
        <f t="shared" si="26"/>
        <v>18</v>
      </c>
      <c r="AD95" s="8">
        <f t="shared" si="26"/>
        <v>18</v>
      </c>
      <c r="AE95" s="8">
        <f t="shared" si="26"/>
        <v>18</v>
      </c>
      <c r="AF95" s="8">
        <f t="shared" si="26"/>
        <v>18</v>
      </c>
      <c r="AG95" s="8">
        <f t="shared" si="25"/>
        <v>18</v>
      </c>
      <c r="AH95" s="8">
        <f t="shared" si="25"/>
        <v>18</v>
      </c>
      <c r="AI95" s="8">
        <f t="shared" si="25"/>
        <v>15</v>
      </c>
      <c r="AJ95" s="8">
        <f t="shared" si="25"/>
        <v>15</v>
      </c>
      <c r="AK95" s="8">
        <f t="shared" si="25"/>
        <v>15</v>
      </c>
      <c r="AL95" s="8">
        <f t="shared" si="25"/>
        <v>15</v>
      </c>
      <c r="AM95" s="8">
        <f t="shared" si="25"/>
        <v>15</v>
      </c>
      <c r="AN95" s="8">
        <f t="shared" si="25"/>
        <v>15</v>
      </c>
      <c r="AO95" s="8">
        <f t="shared" si="25"/>
        <v>15</v>
      </c>
      <c r="AP95" s="8">
        <f t="shared" si="25"/>
        <v>15</v>
      </c>
      <c r="AQ95" s="8">
        <f t="shared" si="25"/>
        <v>15</v>
      </c>
      <c r="AR95" s="8">
        <f t="shared" si="25"/>
        <v>15</v>
      </c>
      <c r="AS95" s="8">
        <f t="shared" si="25"/>
        <v>15</v>
      </c>
      <c r="AT95" s="8">
        <f t="shared" si="25"/>
        <v>12</v>
      </c>
      <c r="AU95" s="8">
        <f t="shared" si="25"/>
        <v>3</v>
      </c>
      <c r="AV95" s="8">
        <f t="shared" si="25"/>
        <v>2</v>
      </c>
      <c r="AW95" s="38">
        <v>0</v>
      </c>
      <c r="AX95" s="38">
        <v>0</v>
      </c>
      <c r="AY95" s="38">
        <v>0</v>
      </c>
      <c r="AZ95" s="38">
        <v>0</v>
      </c>
      <c r="BA95" s="38">
        <v>0</v>
      </c>
      <c r="BB95" s="38">
        <v>0</v>
      </c>
      <c r="BC95" s="38">
        <v>0</v>
      </c>
      <c r="BD95" s="38">
        <v>0</v>
      </c>
      <c r="BE95" s="8"/>
      <c r="BF95" s="61">
        <f>SUM(E95:BE95)</f>
        <v>686</v>
      </c>
      <c r="BH95" s="2">
        <f t="shared" si="19"/>
        <v>306</v>
      </c>
      <c r="BI95" s="15"/>
      <c r="BJ95" s="15"/>
    </row>
    <row r="96" spans="1:62" ht="12.75">
      <c r="A96" s="277"/>
      <c r="B96" s="282" t="s">
        <v>19</v>
      </c>
      <c r="C96" s="282"/>
      <c r="D96" s="282"/>
      <c r="E96" s="8">
        <f aca="true" t="shared" si="27" ref="E96:AV96">E94+E95</f>
        <v>53</v>
      </c>
      <c r="F96" s="8">
        <f t="shared" si="27"/>
        <v>53</v>
      </c>
      <c r="G96" s="8">
        <f t="shared" si="27"/>
        <v>53</v>
      </c>
      <c r="H96" s="8">
        <f t="shared" si="27"/>
        <v>53</v>
      </c>
      <c r="I96" s="8">
        <f t="shared" si="27"/>
        <v>53</v>
      </c>
      <c r="J96" s="8">
        <f t="shared" si="27"/>
        <v>53</v>
      </c>
      <c r="K96" s="8">
        <f t="shared" si="27"/>
        <v>53</v>
      </c>
      <c r="L96" s="8">
        <f t="shared" si="27"/>
        <v>53</v>
      </c>
      <c r="M96" s="8">
        <f t="shared" si="27"/>
        <v>53</v>
      </c>
      <c r="N96" s="8">
        <f t="shared" si="27"/>
        <v>53</v>
      </c>
      <c r="O96" s="8">
        <f t="shared" si="27"/>
        <v>53</v>
      </c>
      <c r="P96" s="8">
        <f t="shared" si="27"/>
        <v>53</v>
      </c>
      <c r="Q96" s="8">
        <f t="shared" si="27"/>
        <v>53</v>
      </c>
      <c r="R96" s="8">
        <f t="shared" si="27"/>
        <v>53</v>
      </c>
      <c r="S96" s="8">
        <f t="shared" si="27"/>
        <v>53</v>
      </c>
      <c r="T96" s="8">
        <f t="shared" si="27"/>
        <v>53</v>
      </c>
      <c r="U96" s="8">
        <f t="shared" si="27"/>
        <v>53</v>
      </c>
      <c r="V96" s="108">
        <f t="shared" si="27"/>
        <v>0</v>
      </c>
      <c r="W96" s="108">
        <f t="shared" si="27"/>
        <v>0</v>
      </c>
      <c r="X96" s="8">
        <f t="shared" si="27"/>
        <v>53</v>
      </c>
      <c r="Y96" s="8">
        <f t="shared" si="27"/>
        <v>53</v>
      </c>
      <c r="Z96" s="8">
        <f t="shared" si="27"/>
        <v>53</v>
      </c>
      <c r="AA96" s="8">
        <f t="shared" si="27"/>
        <v>53</v>
      </c>
      <c r="AB96" s="8">
        <f t="shared" si="27"/>
        <v>53</v>
      </c>
      <c r="AC96" s="8">
        <f t="shared" si="27"/>
        <v>53</v>
      </c>
      <c r="AD96" s="8">
        <f t="shared" si="27"/>
        <v>53</v>
      </c>
      <c r="AE96" s="8">
        <f t="shared" si="27"/>
        <v>53</v>
      </c>
      <c r="AF96" s="8">
        <f t="shared" si="27"/>
        <v>53</v>
      </c>
      <c r="AG96" s="8">
        <f t="shared" si="27"/>
        <v>53</v>
      </c>
      <c r="AH96" s="8">
        <f t="shared" si="27"/>
        <v>53</v>
      </c>
      <c r="AI96" s="8">
        <f t="shared" si="27"/>
        <v>50</v>
      </c>
      <c r="AJ96" s="8">
        <f t="shared" si="27"/>
        <v>50</v>
      </c>
      <c r="AK96" s="8">
        <f t="shared" si="27"/>
        <v>50</v>
      </c>
      <c r="AL96" s="8">
        <f t="shared" si="27"/>
        <v>50</v>
      </c>
      <c r="AM96" s="8">
        <f t="shared" si="27"/>
        <v>50</v>
      </c>
      <c r="AN96" s="8">
        <f t="shared" si="27"/>
        <v>50</v>
      </c>
      <c r="AO96" s="8">
        <f t="shared" si="27"/>
        <v>50</v>
      </c>
      <c r="AP96" s="8">
        <f t="shared" si="27"/>
        <v>50</v>
      </c>
      <c r="AQ96" s="8">
        <f t="shared" si="27"/>
        <v>50</v>
      </c>
      <c r="AR96" s="8">
        <f t="shared" si="27"/>
        <v>50</v>
      </c>
      <c r="AS96" s="8">
        <f t="shared" si="27"/>
        <v>50</v>
      </c>
      <c r="AT96" s="8">
        <f t="shared" si="27"/>
        <v>47</v>
      </c>
      <c r="AU96" s="8">
        <f t="shared" si="27"/>
        <v>38</v>
      </c>
      <c r="AV96" s="8">
        <f t="shared" si="27"/>
        <v>7</v>
      </c>
      <c r="AW96" s="38">
        <v>0</v>
      </c>
      <c r="AX96" s="38">
        <v>0</v>
      </c>
      <c r="AY96" s="38">
        <v>0</v>
      </c>
      <c r="AZ96" s="38">
        <v>0</v>
      </c>
      <c r="BA96" s="38">
        <v>0</v>
      </c>
      <c r="BB96" s="38">
        <v>0</v>
      </c>
      <c r="BC96" s="38">
        <v>0</v>
      </c>
      <c r="BD96" s="38">
        <v>0</v>
      </c>
      <c r="BE96" s="268">
        <f>SUM(E96:BD96)</f>
        <v>2126</v>
      </c>
      <c r="BF96" s="269"/>
      <c r="BH96" s="2">
        <f t="shared" si="19"/>
        <v>901</v>
      </c>
      <c r="BI96" s="15"/>
      <c r="BJ96" s="15"/>
    </row>
    <row r="97" spans="13:62" ht="12.75">
      <c r="M97" s="32"/>
      <c r="N97" s="32"/>
      <c r="O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BI97" s="40"/>
      <c r="BJ97" s="40"/>
    </row>
    <row r="98" spans="6:51" ht="12.75">
      <c r="F98" s="14"/>
      <c r="H98" t="s">
        <v>28</v>
      </c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</row>
    <row r="99" spans="13:56" ht="12.75"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32" t="s">
        <v>65</v>
      </c>
      <c r="AW99" s="32"/>
      <c r="AX99" s="32"/>
      <c r="AY99" s="32"/>
      <c r="AZ99" s="32"/>
      <c r="BA99" s="32"/>
      <c r="BB99" s="32"/>
      <c r="BC99" s="32"/>
      <c r="BD99" s="32"/>
    </row>
    <row r="100" spans="6:56" ht="12.75">
      <c r="F100" s="37"/>
      <c r="H100" s="212" t="s">
        <v>78</v>
      </c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W100" s="20"/>
      <c r="AX100" s="20"/>
      <c r="AY100" s="20"/>
      <c r="AZ100" s="20"/>
      <c r="BA100" s="20"/>
      <c r="BB100" s="20"/>
      <c r="BC100" s="20"/>
      <c r="BD100" s="20"/>
    </row>
    <row r="101" spans="13:56" ht="12.75">
      <c r="M101" s="20"/>
      <c r="N101" s="20"/>
      <c r="O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W101" s="20"/>
      <c r="AX101" s="20"/>
      <c r="AY101" s="20"/>
      <c r="AZ101" s="20"/>
      <c r="BA101" s="20"/>
      <c r="BB101" s="20"/>
      <c r="BC101" s="20"/>
      <c r="BD101" s="20"/>
    </row>
    <row r="102" spans="1:53" ht="12.75">
      <c r="A102" s="3"/>
      <c r="M102" s="20"/>
      <c r="N102" s="20"/>
      <c r="O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W102" s="20"/>
      <c r="AX102" s="20"/>
      <c r="AY102" s="20"/>
      <c r="AZ102" s="20"/>
      <c r="BA102" s="20"/>
    </row>
    <row r="103" spans="13:57" ht="12.75">
      <c r="M103" s="20"/>
      <c r="N103" s="20"/>
      <c r="O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W103" s="20"/>
      <c r="AX103" s="20"/>
      <c r="AY103" s="20"/>
      <c r="AZ103" s="20"/>
      <c r="BA103" s="20"/>
      <c r="BE103" s="2">
        <f>BE94-BE80-BE70</f>
        <v>1368</v>
      </c>
    </row>
    <row r="104" spans="13:57" ht="12.75">
      <c r="M104" s="20"/>
      <c r="N104" s="20"/>
      <c r="O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W104" s="20"/>
      <c r="AX104" s="20"/>
      <c r="AY104" s="20"/>
      <c r="AZ104" s="20"/>
      <c r="BA104" s="20"/>
      <c r="BE104" s="2">
        <f>BE103/2</f>
        <v>684</v>
      </c>
    </row>
    <row r="105" spans="13:53" ht="12.75">
      <c r="M105" s="20"/>
      <c r="N105" s="20"/>
      <c r="O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W105" s="20"/>
      <c r="AX105" s="20"/>
      <c r="AY105" s="20"/>
      <c r="AZ105" s="20"/>
      <c r="BA105" s="20"/>
    </row>
    <row r="106" spans="13:53" ht="12.75">
      <c r="M106" s="20"/>
      <c r="N106" s="20"/>
      <c r="O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W106" s="20"/>
      <c r="AX106" s="20"/>
      <c r="AY106" s="20"/>
      <c r="AZ106" s="20"/>
      <c r="BA106" s="20"/>
    </row>
    <row r="107" spans="13:53" ht="12.75">
      <c r="M107" s="20"/>
      <c r="N107" s="20"/>
      <c r="O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W107" s="20"/>
      <c r="AX107" s="20"/>
      <c r="AY107" s="20"/>
      <c r="AZ107" s="20"/>
      <c r="BA107" s="20"/>
    </row>
    <row r="108" spans="13:53" ht="12.75">
      <c r="M108" s="20"/>
      <c r="N108" s="20"/>
      <c r="O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W108" s="20"/>
      <c r="AX108" s="20"/>
      <c r="AY108" s="20"/>
      <c r="AZ108" s="20"/>
      <c r="BA108" s="20"/>
    </row>
    <row r="109" spans="13:53" ht="12.75">
      <c r="M109" s="20"/>
      <c r="N109" s="20"/>
      <c r="O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W109" s="20"/>
      <c r="AX109" s="20"/>
      <c r="AY109" s="20"/>
      <c r="AZ109" s="20"/>
      <c r="BA109" s="20"/>
    </row>
    <row r="110" spans="13:53" ht="12.75">
      <c r="M110" s="20"/>
      <c r="N110" s="20"/>
      <c r="O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W110" s="20"/>
      <c r="AX110" s="20"/>
      <c r="AY110" s="20"/>
      <c r="AZ110" s="20"/>
      <c r="BA110" s="20"/>
    </row>
    <row r="111" spans="13:53" ht="12.75">
      <c r="M111" s="20"/>
      <c r="N111" s="20"/>
      <c r="O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W111" s="20"/>
      <c r="AX111" s="20"/>
      <c r="AY111" s="20"/>
      <c r="AZ111" s="20"/>
      <c r="BA111" s="20"/>
    </row>
    <row r="112" spans="13:53" ht="12.75">
      <c r="M112" s="20"/>
      <c r="N112" s="20"/>
      <c r="O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W112" s="20"/>
      <c r="AX112" s="20"/>
      <c r="AY112" s="20"/>
      <c r="AZ112" s="20"/>
      <c r="BA112" s="20"/>
    </row>
    <row r="113" spans="13:53" ht="12.75">
      <c r="M113" s="20"/>
      <c r="N113" s="20"/>
      <c r="O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W113" s="20"/>
      <c r="AX113" s="20"/>
      <c r="AY113" s="20"/>
      <c r="AZ113" s="20"/>
      <c r="BA113" s="20"/>
    </row>
    <row r="114" spans="13:53" ht="12.75">
      <c r="M114" s="20"/>
      <c r="N114" s="20"/>
      <c r="O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W114" s="20"/>
      <c r="AX114" s="20"/>
      <c r="AY114" s="20"/>
      <c r="AZ114" s="20"/>
      <c r="BA114" s="20"/>
    </row>
    <row r="115" spans="13:53" ht="12.75">
      <c r="M115" s="20"/>
      <c r="N115" s="20"/>
      <c r="O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W115" s="20"/>
      <c r="AX115" s="20"/>
      <c r="AY115" s="20"/>
      <c r="AZ115" s="20"/>
      <c r="BA115" s="20"/>
    </row>
    <row r="116" spans="13:53" ht="12.75">
      <c r="M116" s="20"/>
      <c r="N116" s="20"/>
      <c r="O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W116" s="20"/>
      <c r="AX116" s="20"/>
      <c r="AY116" s="20"/>
      <c r="AZ116" s="20"/>
      <c r="BA116" s="20"/>
    </row>
    <row r="117" spans="13:53" ht="12.75">
      <c r="M117" s="20"/>
      <c r="N117" s="20"/>
      <c r="O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W117" s="20"/>
      <c r="AX117" s="20"/>
      <c r="AY117" s="20"/>
      <c r="AZ117" s="20"/>
      <c r="BA117" s="20"/>
    </row>
    <row r="118" spans="13:53" ht="12.75">
      <c r="M118" s="20"/>
      <c r="N118" s="20"/>
      <c r="O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W118" s="20"/>
      <c r="AX118" s="20"/>
      <c r="AY118" s="20"/>
      <c r="AZ118" s="20"/>
      <c r="BA118" s="20"/>
    </row>
    <row r="119" spans="13:53" ht="12.75">
      <c r="M119" s="20"/>
      <c r="N119" s="20"/>
      <c r="O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W119" s="20"/>
      <c r="AX119" s="20"/>
      <c r="AY119" s="20"/>
      <c r="AZ119" s="20"/>
      <c r="BA119" s="20"/>
    </row>
    <row r="120" spans="13:53" ht="12.75">
      <c r="M120" s="20"/>
      <c r="N120" s="20"/>
      <c r="O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W120" s="20"/>
      <c r="AX120" s="20"/>
      <c r="AY120" s="20"/>
      <c r="AZ120" s="20"/>
      <c r="BA120" s="20"/>
    </row>
    <row r="121" spans="13:47" ht="12.75">
      <c r="M121" s="20"/>
      <c r="N121" s="20"/>
      <c r="O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</row>
    <row r="122" spans="13:47" ht="12.75">
      <c r="M122" s="20"/>
      <c r="N122" s="20"/>
      <c r="O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</row>
    <row r="123" spans="9:47" ht="12.75">
      <c r="I123" s="20"/>
      <c r="J123" s="20"/>
      <c r="K123" s="20"/>
      <c r="L123" s="20"/>
      <c r="M123" s="20"/>
      <c r="N123" s="20"/>
      <c r="O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</row>
    <row r="124" spans="2:47" ht="12.75">
      <c r="B124" s="212" t="s">
        <v>80</v>
      </c>
      <c r="C124" s="212"/>
      <c r="D124" s="212"/>
      <c r="E124" s="212"/>
      <c r="F124" s="212"/>
      <c r="G124" s="212"/>
      <c r="H124" s="212"/>
      <c r="I124" s="212"/>
      <c r="J124" s="212"/>
      <c r="K124" s="212"/>
      <c r="N124" s="2"/>
      <c r="O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</row>
    <row r="125" spans="2:47" ht="12.75">
      <c r="B125" s="212" t="s">
        <v>81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N125" s="2"/>
      <c r="O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</row>
    <row r="126" spans="2:47" ht="12.75">
      <c r="B126" s="212" t="s">
        <v>82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N126" s="2"/>
      <c r="O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</row>
    <row r="127" spans="2:47" ht="12.75">
      <c r="B127" s="212" t="s">
        <v>83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N127" s="2"/>
      <c r="O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</row>
    <row r="128" spans="2:47" ht="12.75">
      <c r="B128" s="212" t="s">
        <v>84</v>
      </c>
      <c r="C128" s="212"/>
      <c r="D128" s="212"/>
      <c r="E128" s="212"/>
      <c r="F128" s="212"/>
      <c r="G128" s="212"/>
      <c r="H128" s="212"/>
      <c r="I128" s="212"/>
      <c r="J128" s="212"/>
      <c r="K128" s="212"/>
      <c r="N128" s="2"/>
      <c r="O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</row>
    <row r="129" spans="2:47" ht="12.75">
      <c r="B129" s="212" t="s">
        <v>85</v>
      </c>
      <c r="C129" s="212"/>
      <c r="D129" s="212"/>
      <c r="E129" s="212"/>
      <c r="F129" s="212"/>
      <c r="G129" s="212"/>
      <c r="H129" s="212"/>
      <c r="I129" s="212"/>
      <c r="J129" s="212"/>
      <c r="K129" s="212"/>
      <c r="N129" s="2"/>
      <c r="O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</row>
    <row r="130" spans="2:47" ht="12.75">
      <c r="B130" s="212" t="s">
        <v>86</v>
      </c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</row>
    <row r="131" spans="9:47" ht="12.75">
      <c r="I131" s="20"/>
      <c r="J131" s="20"/>
      <c r="K131" s="20"/>
      <c r="L131" s="20"/>
      <c r="M131" s="20"/>
      <c r="N131" s="20"/>
      <c r="O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</row>
    <row r="132" spans="13:47" ht="12.75">
      <c r="M132" s="20"/>
      <c r="N132" s="20"/>
      <c r="O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</row>
    <row r="133" spans="13:47" ht="12.75">
      <c r="M133" s="20"/>
      <c r="N133" s="20"/>
      <c r="O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</row>
    <row r="134" spans="13:47" ht="12.75">
      <c r="M134" s="20"/>
      <c r="N134" s="20"/>
      <c r="O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</row>
    <row r="135" spans="13:47" ht="12.75">
      <c r="M135" s="20"/>
      <c r="N135" s="20"/>
      <c r="O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</row>
    <row r="136" spans="13:47" ht="12.75">
      <c r="M136" s="20"/>
      <c r="N136" s="20"/>
      <c r="O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</row>
    <row r="137" spans="13:47" ht="12.75">
      <c r="M137" s="20"/>
      <c r="N137" s="20"/>
      <c r="O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</row>
    <row r="138" spans="13:47" ht="12.75">
      <c r="M138" s="20"/>
      <c r="N138" s="20"/>
      <c r="O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</row>
    <row r="139" spans="13:47" ht="12.75">
      <c r="M139" s="20"/>
      <c r="N139" s="20"/>
      <c r="O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</row>
    <row r="140" spans="13:47" ht="12.75">
      <c r="M140" s="20"/>
      <c r="N140" s="20"/>
      <c r="O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</row>
    <row r="141" spans="13:47" ht="12.75">
      <c r="M141" s="20"/>
      <c r="N141" s="20"/>
      <c r="O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</row>
    <row r="142" spans="13:47" ht="12.75">
      <c r="M142" s="20"/>
      <c r="N142" s="20"/>
      <c r="O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</row>
    <row r="143" spans="13:47" ht="12.75">
      <c r="M143" s="20"/>
      <c r="N143" s="20"/>
      <c r="O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</row>
    <row r="144" spans="13:47" ht="12.75">
      <c r="M144" s="20"/>
      <c r="N144" s="20"/>
      <c r="O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</row>
    <row r="145" spans="13:47" ht="12.75">
      <c r="M145" s="20"/>
      <c r="N145" s="20"/>
      <c r="O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</row>
    <row r="146" spans="13:47" ht="12.75">
      <c r="M146" s="20"/>
      <c r="N146" s="20"/>
      <c r="O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</row>
    <row r="147" spans="13:47" ht="12.75">
      <c r="M147" s="20"/>
      <c r="N147" s="20"/>
      <c r="O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</row>
    <row r="148" spans="13:47" ht="12.75">
      <c r="M148" s="20"/>
      <c r="N148" s="20"/>
      <c r="O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</row>
    <row r="149" spans="13:47" ht="12.75">
      <c r="M149" s="20"/>
      <c r="N149" s="20"/>
      <c r="O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</row>
    <row r="150" spans="13:47" ht="12.75">
      <c r="M150" s="20"/>
      <c r="N150" s="20"/>
      <c r="O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</row>
    <row r="151" spans="13:47" ht="12.75">
      <c r="M151" s="20"/>
      <c r="N151" s="20"/>
      <c r="O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</row>
    <row r="152" spans="13:47" ht="12.75">
      <c r="M152" s="20"/>
      <c r="N152" s="20"/>
      <c r="O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</row>
    <row r="153" spans="13:47" ht="12.75">
      <c r="M153" s="20"/>
      <c r="N153" s="20"/>
      <c r="O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</row>
    <row r="154" spans="13:47" ht="12.75">
      <c r="M154" s="20"/>
      <c r="N154" s="20"/>
      <c r="O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</row>
    <row r="155" spans="13:47" ht="12.75">
      <c r="M155" s="20"/>
      <c r="N155" s="20"/>
      <c r="O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</row>
    <row r="156" spans="13:47" ht="12.75">
      <c r="M156" s="20"/>
      <c r="N156" s="20"/>
      <c r="O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</row>
    <row r="157" spans="13:47" ht="12.75">
      <c r="M157" s="20"/>
      <c r="N157" s="20"/>
      <c r="O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</row>
    <row r="158" spans="13:47" ht="12.75">
      <c r="M158" s="20"/>
      <c r="N158" s="20"/>
      <c r="O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</row>
    <row r="159" spans="13:47" ht="12.75">
      <c r="M159" s="20"/>
      <c r="N159" s="20"/>
      <c r="O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</row>
    <row r="160" spans="13:47" ht="12.75">
      <c r="M160" s="20"/>
      <c r="N160" s="20"/>
      <c r="O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</row>
    <row r="161" spans="13:47" ht="12.75">
      <c r="M161" s="20"/>
      <c r="N161" s="20"/>
      <c r="O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</row>
    <row r="162" spans="13:47" ht="12.75">
      <c r="M162" s="20"/>
      <c r="N162" s="20"/>
      <c r="O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</row>
    <row r="163" spans="13:47" ht="12.75">
      <c r="M163" s="20"/>
      <c r="N163" s="20"/>
      <c r="O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</row>
    <row r="164" spans="13:47" ht="12.75">
      <c r="M164" s="20"/>
      <c r="N164" s="20"/>
      <c r="O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</row>
    <row r="165" spans="13:47" ht="12.75">
      <c r="M165" s="20"/>
      <c r="N165" s="20"/>
      <c r="O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</row>
    <row r="166" spans="13:47" ht="12.75">
      <c r="M166" s="20"/>
      <c r="N166" s="20"/>
      <c r="O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</row>
    <row r="167" spans="13:47" ht="12.75">
      <c r="M167" s="20"/>
      <c r="N167" s="20"/>
      <c r="O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</row>
    <row r="168" spans="13:47" ht="12.75">
      <c r="M168" s="20"/>
      <c r="N168" s="20"/>
      <c r="O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</row>
    <row r="169" spans="13:47" ht="12.75">
      <c r="M169" s="20"/>
      <c r="N169" s="20"/>
      <c r="O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</row>
    <row r="170" spans="13:47" ht="12.75">
      <c r="M170" s="20"/>
      <c r="N170" s="20"/>
      <c r="O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</row>
    <row r="171" spans="13:47" ht="12.75">
      <c r="M171" s="20"/>
      <c r="N171" s="20"/>
      <c r="O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</row>
    <row r="172" spans="13:47" ht="12.75">
      <c r="M172" s="20"/>
      <c r="N172" s="20"/>
      <c r="O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</row>
    <row r="173" spans="13:47" ht="12.75">
      <c r="M173" s="20"/>
      <c r="N173" s="20"/>
      <c r="O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</row>
    <row r="174" spans="13:47" ht="12.75">
      <c r="M174" s="20"/>
      <c r="N174" s="20"/>
      <c r="O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</row>
    <row r="175" spans="13:47" ht="12.75">
      <c r="M175" s="20"/>
      <c r="N175" s="20"/>
      <c r="O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</row>
    <row r="176" spans="13:47" ht="12.75">
      <c r="M176" s="20"/>
      <c r="N176" s="20"/>
      <c r="O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</row>
    <row r="177" spans="13:47" ht="12.75">
      <c r="M177" s="20"/>
      <c r="N177" s="20"/>
      <c r="O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</row>
    <row r="178" spans="13:47" ht="12.75">
      <c r="M178" s="20"/>
      <c r="N178" s="20"/>
      <c r="O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</row>
    <row r="179" spans="13:47" ht="12.75">
      <c r="M179" s="20"/>
      <c r="N179" s="20"/>
      <c r="O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</row>
    <row r="180" spans="13:47" ht="12.75">
      <c r="M180" s="20"/>
      <c r="N180" s="20"/>
      <c r="O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</row>
    <row r="181" spans="13:47" ht="12.75">
      <c r="M181" s="20"/>
      <c r="N181" s="20"/>
      <c r="O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</row>
    <row r="182" spans="13:47" ht="12.75">
      <c r="M182" s="20"/>
      <c r="N182" s="20"/>
      <c r="O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</row>
    <row r="183" spans="13:47" ht="12.75">
      <c r="M183" s="20"/>
      <c r="N183" s="20"/>
      <c r="O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</row>
    <row r="184" spans="13:47" ht="12.75">
      <c r="M184" s="20"/>
      <c r="N184" s="20"/>
      <c r="O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</row>
    <row r="185" spans="13:47" ht="12.75">
      <c r="M185" s="20"/>
      <c r="N185" s="20"/>
      <c r="O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</row>
    <row r="186" spans="13:47" ht="12.75">
      <c r="M186" s="20"/>
      <c r="N186" s="20"/>
      <c r="O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</row>
    <row r="187" spans="13:47" ht="12.75">
      <c r="M187" s="20"/>
      <c r="N187" s="20"/>
      <c r="O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</row>
    <row r="188" spans="13:47" ht="12.75">
      <c r="M188" s="20"/>
      <c r="N188" s="20"/>
      <c r="O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</row>
    <row r="189" spans="13:47" ht="12.75">
      <c r="M189" s="20"/>
      <c r="N189" s="20"/>
      <c r="O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</row>
    <row r="190" spans="13:47" ht="12.75">
      <c r="M190" s="20"/>
      <c r="N190" s="20"/>
      <c r="O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</row>
    <row r="191" spans="13:47" ht="12.75">
      <c r="M191" s="20"/>
      <c r="N191" s="20"/>
      <c r="O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</row>
    <row r="192" spans="13:47" ht="12.75">
      <c r="M192" s="20"/>
      <c r="N192" s="20"/>
      <c r="O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</row>
    <row r="193" spans="13:47" ht="12.75">
      <c r="M193" s="20"/>
      <c r="N193" s="20"/>
      <c r="O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</row>
    <row r="194" spans="13:47" ht="12.75">
      <c r="M194" s="20"/>
      <c r="N194" s="20"/>
      <c r="O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</row>
    <row r="195" spans="13:47" ht="12.75">
      <c r="M195" s="20"/>
      <c r="N195" s="20"/>
      <c r="O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</row>
    <row r="196" spans="13:47" ht="12.75">
      <c r="M196" s="20"/>
      <c r="N196" s="20"/>
      <c r="O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</row>
    <row r="197" spans="13:47" ht="12.75">
      <c r="M197" s="20"/>
      <c r="N197" s="20"/>
      <c r="O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</row>
    <row r="198" spans="13:47" ht="12.75">
      <c r="M198" s="20"/>
      <c r="N198" s="20"/>
      <c r="O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</row>
    <row r="199" spans="13:47" ht="12.75">
      <c r="M199" s="20"/>
      <c r="N199" s="20"/>
      <c r="O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</row>
    <row r="200" spans="13:47" ht="12.75">
      <c r="M200" s="20"/>
      <c r="N200" s="20"/>
      <c r="O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</row>
    <row r="201" spans="13:47" ht="12.75">
      <c r="M201" s="20"/>
      <c r="N201" s="20"/>
      <c r="O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</row>
    <row r="202" spans="13:47" ht="12.75">
      <c r="M202" s="20"/>
      <c r="N202" s="20"/>
      <c r="O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</row>
    <row r="203" spans="13:47" ht="12.75">
      <c r="M203" s="20"/>
      <c r="N203" s="20"/>
      <c r="O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</row>
    <row r="204" spans="13:47" ht="12.75">
      <c r="M204" s="20"/>
      <c r="N204" s="20"/>
      <c r="O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</row>
    <row r="205" spans="13:47" ht="12.75">
      <c r="M205" s="20"/>
      <c r="N205" s="20"/>
      <c r="O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</row>
    <row r="206" spans="13:47" ht="12.75">
      <c r="M206" s="20"/>
      <c r="N206" s="20"/>
      <c r="O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</row>
    <row r="207" spans="13:47" ht="12.75">
      <c r="M207" s="20"/>
      <c r="N207" s="20"/>
      <c r="O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</row>
    <row r="208" spans="13:47" ht="12.75">
      <c r="M208" s="20"/>
      <c r="N208" s="20"/>
      <c r="O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</row>
    <row r="209" spans="13:47" ht="12.75">
      <c r="M209" s="20"/>
      <c r="N209" s="20"/>
      <c r="O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</row>
    <row r="210" spans="13:47" ht="12.75">
      <c r="M210" s="20"/>
      <c r="N210" s="20"/>
      <c r="O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</row>
    <row r="211" spans="13:47" ht="12.75">
      <c r="M211" s="20"/>
      <c r="N211" s="20"/>
      <c r="O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</row>
    <row r="212" spans="13:47" ht="12.75">
      <c r="M212" s="20"/>
      <c r="N212" s="20"/>
      <c r="O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</row>
    <row r="213" spans="13:47" ht="12.75">
      <c r="M213" s="20"/>
      <c r="N213" s="20"/>
      <c r="O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</row>
    <row r="214" spans="13:47" ht="12.75">
      <c r="M214" s="20"/>
      <c r="N214" s="20"/>
      <c r="O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</row>
    <row r="215" spans="13:47" ht="12.75">
      <c r="M215" s="20"/>
      <c r="N215" s="20"/>
      <c r="O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</row>
    <row r="216" spans="13:47" ht="12.75">
      <c r="M216" s="20"/>
      <c r="N216" s="20"/>
      <c r="O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</row>
    <row r="217" spans="13:47" ht="12.75">
      <c r="M217" s="20"/>
      <c r="N217" s="20"/>
      <c r="O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</row>
    <row r="218" spans="13:47" ht="12.75">
      <c r="M218" s="20"/>
      <c r="N218" s="20"/>
      <c r="O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</row>
    <row r="219" spans="13:47" ht="12.75">
      <c r="M219" s="20"/>
      <c r="N219" s="20"/>
      <c r="O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</row>
    <row r="220" spans="13:47" ht="12.75">
      <c r="M220" s="20"/>
      <c r="N220" s="20"/>
      <c r="O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</row>
    <row r="221" spans="13:47" ht="12.75">
      <c r="M221" s="20"/>
      <c r="N221" s="20"/>
      <c r="O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</row>
    <row r="222" spans="13:47" ht="12.75">
      <c r="M222" s="20"/>
      <c r="N222" s="20"/>
      <c r="O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13:47" ht="12.75">
      <c r="M223" s="20"/>
      <c r="N223" s="20"/>
      <c r="O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</row>
    <row r="224" spans="13:47" ht="12.75">
      <c r="M224" s="20"/>
      <c r="N224" s="20"/>
      <c r="O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</row>
    <row r="225" spans="13:47" ht="12.75">
      <c r="M225" s="20"/>
      <c r="N225" s="20"/>
      <c r="O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</row>
    <row r="226" spans="13:47" ht="12.75">
      <c r="M226" s="20"/>
      <c r="N226" s="20"/>
      <c r="O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</row>
    <row r="227" spans="13:47" ht="12.75">
      <c r="M227" s="20"/>
      <c r="N227" s="20"/>
      <c r="O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</row>
    <row r="228" spans="13:47" ht="12.75">
      <c r="M228" s="20"/>
      <c r="N228" s="20"/>
      <c r="O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</row>
    <row r="229" spans="13:47" ht="12.75">
      <c r="M229" s="20"/>
      <c r="N229" s="20"/>
      <c r="O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</row>
    <row r="230" spans="13:47" ht="12.75">
      <c r="M230" s="20"/>
      <c r="N230" s="20"/>
      <c r="O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</row>
    <row r="231" spans="13:47" ht="12.75">
      <c r="M231" s="20"/>
      <c r="N231" s="20"/>
      <c r="O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</row>
    <row r="232" spans="13:47" ht="12.75">
      <c r="M232" s="20"/>
      <c r="N232" s="20"/>
      <c r="O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</row>
    <row r="233" spans="13:47" ht="12.75">
      <c r="M233" s="20"/>
      <c r="N233" s="20"/>
      <c r="O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</row>
    <row r="234" spans="13:47" ht="12.75">
      <c r="M234" s="20"/>
      <c r="N234" s="20"/>
      <c r="O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</row>
    <row r="235" spans="13:47" ht="12.75">
      <c r="M235" s="20"/>
      <c r="N235" s="20"/>
      <c r="O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</row>
    <row r="236" spans="13:47" ht="12.75">
      <c r="M236" s="20"/>
      <c r="N236" s="20"/>
      <c r="O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</row>
    <row r="237" spans="13:47" ht="12.75">
      <c r="M237" s="20"/>
      <c r="N237" s="20"/>
      <c r="O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</row>
    <row r="238" spans="13:47" ht="12.75">
      <c r="M238" s="20"/>
      <c r="N238" s="20"/>
      <c r="O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</row>
    <row r="239" spans="13:47" ht="12.75">
      <c r="M239" s="20"/>
      <c r="N239" s="20"/>
      <c r="O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</row>
    <row r="240" spans="13:47" ht="12.75">
      <c r="M240" s="20"/>
      <c r="N240" s="20"/>
      <c r="O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</row>
    <row r="241" spans="13:47" ht="12.75">
      <c r="M241" s="20"/>
      <c r="N241" s="20"/>
      <c r="O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</row>
    <row r="242" spans="13:47" ht="12.75">
      <c r="M242" s="20"/>
      <c r="N242" s="20"/>
      <c r="O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</row>
    <row r="243" spans="13:47" ht="12.75">
      <c r="M243" s="20"/>
      <c r="N243" s="20"/>
      <c r="O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</row>
    <row r="244" spans="13:47" ht="12.75">
      <c r="M244" s="20"/>
      <c r="N244" s="20"/>
      <c r="O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</row>
    <row r="245" spans="13:47" ht="12.75">
      <c r="M245" s="20"/>
      <c r="N245" s="20"/>
      <c r="O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</row>
    <row r="246" spans="13:47" ht="12.75">
      <c r="M246" s="20"/>
      <c r="N246" s="20"/>
      <c r="O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</row>
    <row r="247" spans="13:47" ht="12.75">
      <c r="M247" s="20"/>
      <c r="N247" s="20"/>
      <c r="O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</row>
    <row r="248" spans="13:47" ht="12.75">
      <c r="M248" s="20"/>
      <c r="N248" s="20"/>
      <c r="O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</row>
    <row r="249" spans="13:47" ht="12.75">
      <c r="M249" s="20"/>
      <c r="N249" s="20"/>
      <c r="O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</row>
    <row r="250" spans="13:47" ht="12.75">
      <c r="M250" s="20"/>
      <c r="N250" s="20"/>
      <c r="O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</row>
    <row r="251" spans="13:47" ht="12.75">
      <c r="M251" s="20"/>
      <c r="N251" s="20"/>
      <c r="O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</row>
    <row r="252" spans="13:47" ht="12.75">
      <c r="M252" s="20"/>
      <c r="N252" s="20"/>
      <c r="O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</row>
    <row r="253" spans="13:47" ht="12.75">
      <c r="M253" s="20"/>
      <c r="N253" s="20"/>
      <c r="O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</row>
    <row r="254" spans="13:47" ht="12.75">
      <c r="M254" s="20"/>
      <c r="N254" s="20"/>
      <c r="O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</row>
    <row r="255" spans="13:47" ht="12.75">
      <c r="M255" s="20"/>
      <c r="N255" s="20"/>
      <c r="O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</row>
    <row r="256" spans="13:47" ht="12.75">
      <c r="M256" s="20"/>
      <c r="N256" s="20"/>
      <c r="O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</row>
    <row r="257" spans="13:47" ht="12.75">
      <c r="M257" s="20"/>
      <c r="N257" s="20"/>
      <c r="O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</row>
    <row r="258" spans="13:47" ht="12.75">
      <c r="M258" s="20"/>
      <c r="N258" s="20"/>
      <c r="O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</row>
    <row r="259" spans="13:47" ht="12.75">
      <c r="M259" s="20"/>
      <c r="N259" s="20"/>
      <c r="O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</row>
    <row r="260" spans="13:47" ht="12.75">
      <c r="M260" s="20"/>
      <c r="N260" s="20"/>
      <c r="O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</row>
    <row r="261" spans="13:47" ht="12.75">
      <c r="M261" s="20"/>
      <c r="N261" s="20"/>
      <c r="O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</row>
    <row r="262" spans="13:47" ht="12.75">
      <c r="M262" s="20"/>
      <c r="N262" s="20"/>
      <c r="O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</row>
    <row r="263" spans="13:47" ht="12.75">
      <c r="M263" s="20"/>
      <c r="N263" s="20"/>
      <c r="O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</row>
    <row r="264" spans="28:47" ht="12.75"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</row>
    <row r="265" spans="28:47" ht="12.75"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</row>
    <row r="266" spans="28:47" ht="12.75"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</row>
    <row r="267" spans="28:47" ht="12.75"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</row>
    <row r="268" spans="28:47" ht="12.75"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</row>
    <row r="269" spans="28:47" ht="12.75"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</row>
    <row r="270" spans="28:47" ht="12.75"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</row>
    <row r="271" spans="28:47" ht="12.75"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</row>
    <row r="272" spans="28:47" ht="12.75"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</row>
    <row r="273" spans="28:47" ht="12.75"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</row>
    <row r="274" spans="28:47" ht="12.75"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</row>
    <row r="275" spans="28:47" ht="12.75"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</row>
    <row r="276" spans="28:47" ht="12.75"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</row>
    <row r="277" spans="28:47" ht="12.75"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</row>
    <row r="278" spans="28:47" ht="12.75"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</row>
    <row r="279" spans="28:47" ht="12.75"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</row>
    <row r="280" spans="28:47" ht="12.75"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</row>
    <row r="281" spans="28:47" ht="12.75"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</row>
    <row r="282" spans="28:47" ht="12.75"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</row>
    <row r="283" spans="28:47" ht="12.75"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</row>
    <row r="284" spans="28:47" ht="12.75"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</row>
    <row r="285" spans="28:47" ht="12.75"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</row>
    <row r="286" spans="28:47" ht="12.75"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</row>
    <row r="287" spans="28:47" ht="12.75"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</row>
    <row r="288" spans="28:47" ht="12.75"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</row>
    <row r="289" spans="28:47" ht="12.75"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</row>
    <row r="290" spans="28:47" ht="12.75"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</row>
    <row r="291" spans="28:47" ht="12.75"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</row>
    <row r="292" spans="28:47" ht="12.75"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</row>
    <row r="293" spans="28:47" ht="12.75"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</row>
    <row r="294" spans="28:47" ht="12.75"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</row>
    <row r="295" spans="28:47" ht="12.75"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</row>
    <row r="296" spans="28:47" ht="12.75"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</row>
    <row r="297" spans="28:47" ht="12.75"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</row>
    <row r="298" spans="28:47" ht="12.75"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</row>
    <row r="299" spans="28:47" ht="12.75"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</row>
    <row r="300" spans="28:47" ht="12.75"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</row>
    <row r="301" spans="28:47" ht="12.75"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</row>
    <row r="302" spans="28:47" ht="12.75"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</row>
    <row r="303" spans="28:47" ht="12.75"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</row>
    <row r="304" spans="28:47" ht="12.75"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</row>
    <row r="305" spans="28:47" ht="12.75"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</row>
    <row r="306" spans="28:47" ht="12.75"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</row>
    <row r="307" spans="28:47" ht="12.75"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</row>
    <row r="308" spans="28:47" ht="12.75"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</row>
    <row r="309" spans="28:47" ht="12.75"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</row>
    <row r="310" spans="28:47" ht="12.75"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</row>
    <row r="311" spans="28:47" ht="12.75"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</row>
    <row r="312" spans="28:47" ht="12.75"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</row>
    <row r="313" spans="28:47" ht="12.75"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</row>
    <row r="314" spans="28:47" ht="12.75"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</row>
    <row r="315" spans="28:47" ht="12.75"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</row>
    <row r="316" spans="28:47" ht="12.75"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</row>
    <row r="317" spans="28:47" ht="12.75"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</row>
    <row r="318" spans="28:47" ht="12.75"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</row>
    <row r="319" spans="28:47" ht="12.75"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</row>
    <row r="320" spans="28:47" ht="12.75"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</row>
    <row r="321" spans="28:47" ht="12.75"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</row>
    <row r="322" spans="28:47" ht="12.75"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</row>
    <row r="323" spans="28:47" ht="12.75"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</row>
    <row r="324" spans="28:47" ht="12.75"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</row>
    <row r="325" spans="28:47" ht="12.75"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</row>
    <row r="326" spans="28:47" ht="12.75"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</row>
    <row r="327" spans="28:47" ht="12.75"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</row>
    <row r="328" spans="28:47" ht="12.75"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</row>
    <row r="329" spans="28:47" ht="12.75"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</row>
    <row r="330" spans="28:47" ht="12.75"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</row>
    <row r="331" spans="28:47" ht="12.75"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</row>
    <row r="332" spans="28:47" ht="12.75"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</row>
    <row r="333" spans="28:47" ht="12.75"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</row>
    <row r="334" spans="28:47" ht="12.75"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</row>
    <row r="335" spans="28:47" ht="12.75"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</row>
    <row r="336" spans="28:47" ht="12.75"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</row>
    <row r="337" spans="28:47" ht="12.75"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</row>
    <row r="338" spans="28:47" ht="12.75"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</row>
    <row r="339" spans="28:47" ht="12.75"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</row>
    <row r="340" spans="28:47" ht="12.75"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</row>
    <row r="341" spans="28:47" ht="12.75"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</row>
    <row r="342" spans="28:47" ht="12.75"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</row>
    <row r="343" spans="28:47" ht="12.75"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</row>
    <row r="344" spans="28:47" ht="12.75"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</row>
    <row r="345" spans="28:47" ht="12.75"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</row>
    <row r="346" spans="28:47" ht="12.75"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</row>
    <row r="347" spans="28:47" ht="12.75"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</row>
    <row r="348" spans="28:47" ht="12.75"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</row>
    <row r="349" spans="28:47" ht="12.75"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</row>
    <row r="350" spans="28:47" ht="12.75"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</row>
    <row r="351" spans="28:47" ht="12.75"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</row>
    <row r="352" spans="28:47" ht="12.75"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</row>
    <row r="353" spans="28:47" ht="12.75"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</row>
    <row r="354" spans="28:47" ht="12.75"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</row>
    <row r="355" spans="28:47" ht="12.75"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</row>
    <row r="356" spans="28:47" ht="12.75"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</row>
    <row r="357" spans="28:47" ht="12.75"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</row>
    <row r="358" spans="28:47" ht="12.75"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</row>
    <row r="359" spans="28:47" ht="12.75"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</row>
    <row r="360" spans="28:47" ht="12.75"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</row>
    <row r="361" spans="28:47" ht="12.75"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</row>
    <row r="362" spans="28:47" ht="12.75"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</row>
    <row r="363" spans="28:47" ht="12.75"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</row>
    <row r="364" spans="28:47" ht="12.75"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</row>
    <row r="365" spans="28:47" ht="12.75"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</row>
    <row r="366" spans="28:47" ht="12.75"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</row>
    <row r="367" spans="28:47" ht="12.75"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</row>
    <row r="368" spans="28:47" ht="12.75"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</row>
    <row r="369" spans="28:47" ht="12.75"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</row>
    <row r="370" spans="28:47" ht="12.75"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</row>
    <row r="371" spans="28:47" ht="12.75"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</row>
    <row r="372" spans="28:47" ht="12.75"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</row>
    <row r="373" spans="28:47" ht="12.75"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</row>
    <row r="374" spans="28:47" ht="12.75"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</row>
    <row r="375" spans="28:47" ht="12.75"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</row>
    <row r="376" spans="28:47" ht="12.75"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</row>
    <row r="377" spans="28:47" ht="12.75"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</row>
    <row r="378" spans="28:47" ht="12.75"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</row>
    <row r="379" spans="28:47" ht="12.75"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</row>
    <row r="380" spans="28:47" ht="12.75"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</row>
    <row r="381" spans="28:47" ht="12.75"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</row>
    <row r="382" spans="28:47" ht="12.75"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</row>
    <row r="383" spans="28:47" ht="12.75"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</row>
    <row r="384" spans="28:47" ht="12.75"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</row>
    <row r="385" spans="28:47" ht="12.75"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</row>
    <row r="386" spans="28:47" ht="12.75"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</row>
    <row r="387" spans="28:47" ht="12.75"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</row>
    <row r="388" spans="28:47" ht="12.75"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</row>
    <row r="389" spans="28:47" ht="12.75"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</row>
    <row r="390" spans="28:47" ht="12.75"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</row>
    <row r="391" spans="28:47" ht="12.75"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</row>
    <row r="392" spans="28:47" ht="12.75"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</row>
    <row r="393" spans="28:47" ht="12.75"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</row>
    <row r="394" spans="28:47" ht="12.75"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</row>
    <row r="395" spans="28:47" ht="12.75"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</row>
    <row r="396" spans="28:47" ht="12.75"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</row>
    <row r="397" spans="28:47" ht="12.75"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</row>
    <row r="398" spans="28:47" ht="12.75"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</row>
    <row r="399" spans="28:47" ht="12.75"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</row>
    <row r="400" spans="28:47" ht="12.75"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</row>
    <row r="401" spans="28:47" ht="12.75"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</row>
    <row r="402" spans="28:47" ht="12.75"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</row>
    <row r="403" spans="28:47" ht="12.75"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</row>
    <row r="404" spans="28:47" ht="12.75"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</row>
    <row r="405" spans="28:47" ht="12.75"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</row>
    <row r="406" spans="28:47" ht="12.75"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</row>
    <row r="407" spans="28:47" ht="12.75"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</row>
    <row r="408" spans="28:47" ht="12.75"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</row>
    <row r="409" spans="28:47" ht="12.75"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</row>
    <row r="410" spans="28:47" ht="12.75"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</row>
    <row r="411" spans="28:47" ht="12.75"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</row>
    <row r="412" spans="28:47" ht="12.75"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</row>
    <row r="413" spans="28:47" ht="12.75"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</row>
    <row r="414" spans="28:47" ht="12.75"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</row>
    <row r="415" spans="28:47" ht="12.75"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</row>
    <row r="416" spans="28:47" ht="12.75"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</row>
    <row r="417" spans="28:47" ht="12.75"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</row>
    <row r="418" spans="28:47" ht="12.75"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</row>
    <row r="419" spans="28:47" ht="12.75"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</row>
    <row r="420" spans="28:47" ht="12.75"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</row>
    <row r="421" spans="28:47" ht="12.75"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</row>
    <row r="422" spans="28:47" ht="12.75"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</row>
    <row r="423" spans="28:47" ht="12.75"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</row>
    <row r="424" spans="28:47" ht="12.75"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</row>
    <row r="425" spans="28:47" ht="12.75"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</row>
    <row r="426" spans="28:47" ht="12.75"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</row>
    <row r="427" spans="28:47" ht="12.75"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</row>
    <row r="428" spans="28:47" ht="12.75"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</row>
    <row r="429" spans="28:47" ht="12.75"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</row>
    <row r="430" spans="28:47" ht="12.75"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</row>
    <row r="431" spans="28:47" ht="12.75"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</row>
    <row r="432" spans="28:47" ht="12.75"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</row>
    <row r="433" spans="28:47" ht="12.75"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</row>
    <row r="434" spans="28:47" ht="12.75"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</row>
    <row r="435" spans="28:47" ht="12.75"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</row>
    <row r="436" spans="28:47" ht="12.75"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</row>
    <row r="437" spans="28:47" ht="12.75"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</row>
    <row r="438" spans="28:47" ht="12.75"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</row>
    <row r="439" spans="28:47" ht="12.75"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</row>
    <row r="440" spans="28:47" ht="12.75"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</row>
    <row r="441" spans="28:47" ht="12.75"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</row>
    <row r="442" spans="28:47" ht="12.75"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</row>
    <row r="443" spans="28:47" ht="12.75"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</row>
    <row r="444" spans="28:47" ht="12.75"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</row>
    <row r="445" spans="28:47" ht="12.75"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</row>
    <row r="446" spans="28:47" ht="12.75"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</row>
    <row r="447" spans="28:47" ht="12.75"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</row>
    <row r="448" spans="28:47" ht="12.75"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</row>
    <row r="449" spans="28:47" ht="12.75"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</row>
    <row r="450" spans="28:47" ht="12.75"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</row>
    <row r="451" spans="28:47" ht="12.75"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</row>
    <row r="452" spans="28:47" ht="12.75"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</row>
    <row r="453" spans="28:47" ht="12.75"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</row>
    <row r="454" spans="28:47" ht="12.75"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</row>
    <row r="455" spans="28:47" ht="12.75"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</row>
    <row r="456" spans="28:47" ht="12.75"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</row>
    <row r="457" spans="28:47" ht="12.75"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</row>
    <row r="458" spans="28:47" ht="12.75"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</row>
    <row r="459" spans="28:47" ht="12.75"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</row>
    <row r="460" spans="28:47" ht="12.75"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</row>
    <row r="461" spans="28:47" ht="12.75"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</row>
    <row r="462" spans="28:47" ht="12.75"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</row>
    <row r="463" spans="28:47" ht="12.75"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</row>
    <row r="464" spans="28:47" ht="12.75"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</row>
    <row r="465" spans="28:47" ht="12.75"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</row>
    <row r="466" spans="28:47" ht="12.75"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</row>
    <row r="467" spans="28:47" ht="12.75"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</row>
    <row r="468" spans="28:47" ht="12.75"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</row>
    <row r="469" spans="28:47" ht="12.75"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</row>
    <row r="470" spans="28:47" ht="12.75"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</row>
    <row r="471" spans="28:47" ht="12.75"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</row>
    <row r="472" spans="28:47" ht="12.75"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</row>
    <row r="473" spans="28:47" ht="12.75"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</row>
    <row r="474" spans="28:47" ht="12.75"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</row>
    <row r="475" spans="28:47" ht="12.75"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</row>
    <row r="476" spans="28:47" ht="12.75"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</row>
    <row r="477" spans="28:47" ht="12.75"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</row>
    <row r="478" spans="28:47" ht="12.75"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</row>
    <row r="479" spans="28:47" ht="12.75"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</row>
    <row r="480" spans="28:47" ht="12.75"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</row>
    <row r="481" spans="28:47" ht="12.75"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</row>
    <row r="482" spans="28:47" ht="12.75"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</row>
    <row r="483" spans="28:47" ht="12.75"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</row>
    <row r="484" spans="28:47" ht="12.75"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</row>
    <row r="485" spans="28:47" ht="12.75"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</row>
    <row r="486" spans="28:47" ht="12.75"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</row>
    <row r="487" spans="28:47" ht="12.75"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</row>
    <row r="488" spans="28:47" ht="12.75"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</row>
    <row r="489" spans="28:47" ht="12.75"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</row>
    <row r="490" spans="28:47" ht="12.75"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</row>
    <row r="491" spans="28:47" ht="12.75"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</row>
    <row r="492" spans="28:47" ht="12.75"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</row>
    <row r="493" spans="28:47" ht="12.75"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</row>
    <row r="494" spans="28:47" ht="12.75"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</row>
    <row r="495" spans="28:47" ht="12.75"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</row>
    <row r="496" spans="28:47" ht="12.75"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</row>
    <row r="497" spans="28:47" ht="12.75"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</row>
    <row r="498" spans="28:47" ht="12.75"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</row>
    <row r="499" spans="28:47" ht="12.75"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</row>
    <row r="500" spans="28:47" ht="12.75"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</row>
    <row r="501" spans="28:47" ht="12.75"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</row>
    <row r="502" spans="28:47" ht="12.75"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</row>
    <row r="503" spans="28:47" ht="12.75"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</row>
    <row r="504" spans="28:47" ht="12.75"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</row>
    <row r="505" spans="28:47" ht="12.75"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</row>
    <row r="506" spans="28:47" ht="12.75"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</row>
    <row r="507" spans="28:47" ht="12.75"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</row>
    <row r="508" spans="28:47" ht="12.75"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</row>
    <row r="509" spans="28:47" ht="12.75"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</row>
    <row r="510" spans="28:47" ht="12.75"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</row>
    <row r="511" spans="28:47" ht="12.75"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</row>
    <row r="512" spans="28:47" ht="12.75"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</row>
    <row r="513" spans="28:47" ht="12.75"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</row>
    <row r="514" spans="28:47" ht="12.75"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</row>
    <row r="515" spans="28:47" ht="12.75"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</row>
    <row r="516" spans="28:47" ht="12.75"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</row>
    <row r="517" spans="28:47" ht="12.75"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</row>
    <row r="518" spans="28:47" ht="12.75"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</row>
    <row r="519" spans="28:47" ht="12.75"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</row>
    <row r="520" spans="28:47" ht="12.75"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</row>
    <row r="521" spans="28:47" ht="12.75"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</row>
    <row r="522" spans="28:47" ht="12.75"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</row>
    <row r="523" spans="28:47" ht="12.75"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</row>
    <row r="524" spans="28:47" ht="12.75"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</row>
    <row r="525" spans="28:47" ht="12.75"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</row>
    <row r="526" spans="28:47" ht="12.75"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</row>
    <row r="527" spans="28:47" ht="12.75"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</row>
    <row r="528" spans="28:47" ht="12.75"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</row>
    <row r="529" spans="28:47" ht="12.75"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</row>
    <row r="530" spans="28:47" ht="12.75"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</row>
    <row r="531" spans="28:47" ht="12.75"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</row>
    <row r="532" spans="28:47" ht="12.75"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</row>
    <row r="533" spans="28:47" ht="12.75"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</row>
    <row r="534" spans="28:47" ht="12.75"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</row>
    <row r="535" spans="28:47" ht="12.75"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</row>
    <row r="536" spans="28:47" ht="12.75"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</row>
    <row r="537" spans="28:47" ht="12.75"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</row>
    <row r="538" spans="28:47" ht="12.75"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</row>
    <row r="539" spans="28:47" ht="12.75"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</row>
    <row r="540" spans="28:47" ht="12.75"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</row>
    <row r="541" spans="28:47" ht="12.75"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</row>
    <row r="542" spans="28:47" ht="12.75"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</row>
    <row r="543" spans="28:47" ht="12.75"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</row>
    <row r="544" spans="28:47" ht="12.75"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</row>
    <row r="545" spans="28:47" ht="12.75"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</row>
    <row r="546" spans="28:47" ht="12.75"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</row>
    <row r="547" spans="28:47" ht="12.75"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</row>
    <row r="548" spans="28:47" ht="12.75"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</row>
    <row r="549" spans="28:47" ht="12.75"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</row>
    <row r="550" spans="28:47" ht="12.75"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</row>
    <row r="551" spans="28:47" ht="12.75"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</row>
    <row r="552" spans="28:47" ht="12.75"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</row>
    <row r="553" spans="28:47" ht="12.75"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</row>
    <row r="554" spans="28:47" ht="12.75"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</row>
    <row r="555" spans="28:47" ht="12.75"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</row>
    <row r="556" spans="28:47" ht="12.75"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</row>
    <row r="557" spans="28:47" ht="12.75"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</row>
    <row r="558" spans="28:47" ht="12.75"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</row>
    <row r="559" spans="28:47" ht="12.75"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</row>
    <row r="560" spans="28:47" ht="12.75"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</row>
    <row r="561" spans="28:47" ht="12.75"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</row>
    <row r="562" spans="28:47" ht="12.75"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</row>
    <row r="563" spans="28:47" ht="12.75"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</row>
    <row r="564" spans="28:47" ht="12.75"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</row>
    <row r="565" spans="28:47" ht="12.75"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</row>
    <row r="566" spans="28:47" ht="12.75"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</row>
    <row r="567" spans="28:47" ht="12.75"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</row>
    <row r="568" spans="28:47" ht="12.75"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</row>
    <row r="569" spans="28:47" ht="12.75"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</row>
    <row r="570" spans="28:47" ht="12.75"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</row>
    <row r="571" spans="28:47" ht="12.75"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</row>
    <row r="572" spans="28:47" ht="12.75"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</row>
    <row r="573" spans="28:47" ht="12.75"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</row>
    <row r="574" spans="28:47" ht="12.75"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</row>
    <row r="575" spans="28:47" ht="12.75"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</row>
    <row r="576" spans="28:47" ht="12.75"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</row>
    <row r="577" spans="28:47" ht="12.75"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</row>
    <row r="578" spans="28:47" ht="12.75"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</row>
    <row r="579" spans="28:47" ht="12.75"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</row>
    <row r="580" spans="28:47" ht="12.75"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</row>
    <row r="581" spans="28:47" ht="12.75"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</row>
    <row r="582" spans="28:47" ht="12.75"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</row>
    <row r="583" spans="28:47" ht="12.75"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</row>
    <row r="584" spans="28:47" ht="12.75"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</row>
    <row r="585" spans="28:47" ht="12.75"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</row>
    <row r="586" spans="28:47" ht="12.75"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</row>
    <row r="587" spans="28:47" ht="12.75"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</row>
    <row r="588" spans="28:47" ht="12.75"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</row>
    <row r="589" spans="28:47" ht="12.75"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</row>
    <row r="590" spans="28:47" ht="12.75"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</row>
    <row r="591" spans="28:47" ht="12.75"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</row>
    <row r="592" spans="28:47" ht="12.75"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</row>
    <row r="593" spans="28:47" ht="12.75"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</row>
    <row r="594" spans="28:47" ht="12.75"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</row>
    <row r="595" spans="28:47" ht="12.75"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</row>
    <row r="596" spans="28:47" ht="12.75"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</row>
    <row r="597" spans="28:47" ht="12.75"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</row>
    <row r="598" spans="28:47" ht="12.75"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</row>
    <row r="599" spans="28:47" ht="12.75"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</row>
    <row r="600" spans="28:47" ht="12.75"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</row>
    <row r="601" spans="28:47" ht="12.75"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</row>
    <row r="602" spans="28:47" ht="12.75"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</row>
    <row r="603" spans="28:47" ht="12.75"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</row>
    <row r="604" spans="28:47" ht="12.75"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</row>
    <row r="605" spans="28:47" ht="12.75"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</row>
    <row r="606" spans="28:47" ht="12.75"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</row>
    <row r="607" spans="28:47" ht="12.75"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</row>
    <row r="608" spans="28:47" ht="12.75"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</row>
    <row r="609" spans="28:47" ht="12.75"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</row>
    <row r="610" spans="28:47" ht="12.75"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</row>
    <row r="611" spans="28:47" ht="12.75"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</row>
    <row r="612" spans="28:47" ht="12.75"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</row>
    <row r="613" spans="28:47" ht="12.75"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</row>
    <row r="614" spans="28:47" ht="12.75"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</row>
    <row r="615" spans="28:47" ht="12.75"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</row>
    <row r="616" spans="28:47" ht="12.75"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</row>
    <row r="617" spans="28:47" ht="12.75"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</row>
    <row r="618" spans="28:47" ht="12.75"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</row>
    <row r="619" spans="28:47" ht="12.75"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</row>
    <row r="620" spans="28:47" ht="12.75"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</row>
    <row r="621" spans="28:47" ht="12.75"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</row>
    <row r="622" spans="28:47" ht="12.75"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</row>
    <row r="623" spans="28:47" ht="12.75"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</row>
    <row r="624" spans="28:47" ht="12.75"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</row>
    <row r="625" spans="28:47" ht="12.75"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</row>
    <row r="626" spans="28:47" ht="12.75"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</row>
    <row r="627" spans="28:47" ht="12.75"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</row>
    <row r="628" spans="28:47" ht="12.75"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</row>
    <row r="629" spans="28:47" ht="12.75"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</row>
    <row r="630" spans="28:47" ht="12.75"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</row>
    <row r="631" spans="28:47" ht="12.75"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</row>
    <row r="632" spans="28:47" ht="12.75"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</row>
    <row r="633" spans="28:47" ht="12.75"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</row>
    <row r="634" spans="28:47" ht="12.75"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</row>
    <row r="635" spans="28:47" ht="12.75"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</row>
    <row r="636" spans="28:47" ht="12.75"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</row>
    <row r="637" spans="28:47" ht="12.75"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</row>
    <row r="638" spans="28:47" ht="12.75"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</row>
    <row r="639" spans="28:47" ht="12.75"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</row>
    <row r="640" spans="28:47" ht="12.75"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</row>
    <row r="641" spans="28:47" ht="12.75"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</row>
    <row r="642" spans="28:47" ht="12.75"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</row>
    <row r="643" spans="28:47" ht="12.75"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</row>
    <row r="644" spans="28:47" ht="12.75"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</row>
    <row r="645" spans="28:47" ht="12.75"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</row>
    <row r="646" spans="28:47" ht="12.75"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</row>
    <row r="647" spans="28:47" ht="12.75"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</row>
    <row r="648" spans="28:47" ht="12.75"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</row>
    <row r="649" spans="28:47" ht="12.75"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</row>
    <row r="650" spans="28:47" ht="12.75"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</row>
    <row r="651" spans="28:47" ht="12.75"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</row>
    <row r="652" spans="28:47" ht="12.75"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</row>
    <row r="653" spans="28:47" ht="12.75"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</row>
    <row r="654" spans="28:47" ht="12.75"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</row>
    <row r="655" spans="28:47" ht="12.75"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</row>
    <row r="656" spans="28:47" ht="12.75"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</row>
    <row r="657" spans="28:47" ht="12.75"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</row>
    <row r="658" spans="28:47" ht="12.75"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</row>
    <row r="659" spans="28:47" ht="12.75"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</row>
    <row r="660" spans="28:47" ht="12.75"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</row>
    <row r="661" spans="28:47" ht="12.75"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</row>
    <row r="662" spans="28:47" ht="12.75"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</row>
    <row r="663" spans="28:47" ht="12.75"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</row>
    <row r="664" spans="28:47" ht="12.75"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</row>
    <row r="665" spans="28:47" ht="12.75"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</row>
    <row r="666" spans="28:47" ht="12.75"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</row>
    <row r="667" spans="28:47" ht="12.75"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</row>
    <row r="668" spans="28:47" ht="12.75"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</row>
    <row r="669" spans="28:47" ht="12.75"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</row>
    <row r="670" spans="28:47" ht="12.75"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</row>
    <row r="671" spans="28:47" ht="12.75"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</row>
    <row r="672" spans="28:47" ht="12.75"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</row>
    <row r="673" spans="28:47" ht="12.75"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</row>
    <row r="674" spans="28:47" ht="12.75"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</row>
    <row r="675" spans="28:47" ht="12.75"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</row>
    <row r="676" spans="28:47" ht="12.75"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</row>
    <row r="677" spans="28:47" ht="12.75"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</row>
    <row r="678" spans="28:47" ht="12.75"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</row>
    <row r="679" spans="28:47" ht="12.75"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</row>
    <row r="680" spans="28:47" ht="12.75"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</row>
    <row r="681" spans="28:47" ht="12.75"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</row>
    <row r="682" spans="28:47" ht="12.75"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</row>
    <row r="683" spans="28:47" ht="12.75"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</row>
    <row r="684" spans="28:47" ht="12.75"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</row>
    <row r="685" spans="28:47" ht="12.75"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</row>
    <row r="686" spans="28:47" ht="12.75"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</row>
    <row r="687" spans="28:47" ht="12.75"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</row>
    <row r="688" spans="28:47" ht="12.75"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</row>
    <row r="689" spans="28:47" ht="12.75"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</row>
    <row r="690" spans="28:47" ht="12.75"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</row>
    <row r="691" spans="28:47" ht="12.75"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</row>
    <row r="692" spans="28:47" ht="12.75"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</row>
    <row r="693" spans="28:47" ht="12.75"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</row>
    <row r="694" spans="28:47" ht="12.75"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</row>
    <row r="695" spans="28:47" ht="12.75"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</row>
    <row r="696" spans="28:47" ht="12.75"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</row>
    <row r="697" spans="28:47" ht="12.75"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</row>
    <row r="698" spans="28:47" ht="12.75"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</row>
    <row r="699" spans="28:47" ht="12.75"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</row>
    <row r="700" spans="28:47" ht="12.75"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</row>
    <row r="701" spans="28:47" ht="12.75"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</row>
    <row r="702" spans="28:47" ht="12.75"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</row>
    <row r="703" spans="28:47" ht="12.75"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</row>
    <row r="704" spans="28:47" ht="12.75"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</row>
    <row r="705" spans="28:47" ht="12.75"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</row>
    <row r="706" spans="28:47" ht="12.75"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</row>
    <row r="707" spans="28:47" ht="12.75"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</row>
    <row r="708" spans="28:47" ht="12.75"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</row>
    <row r="709" spans="28:47" ht="12.75"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</row>
    <row r="710" spans="28:47" ht="12.75"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</row>
    <row r="711" spans="28:47" ht="12.75"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</row>
    <row r="712" spans="28:47" ht="12.75"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</row>
    <row r="713" spans="28:47" ht="12.75"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</row>
    <row r="714" spans="28:47" ht="12.75"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</row>
    <row r="715" spans="28:47" ht="12.75"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</row>
    <row r="716" spans="28:47" ht="12.75"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</row>
    <row r="717" spans="28:47" ht="12.75"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</row>
    <row r="718" spans="28:47" ht="12.75"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</row>
  </sheetData>
  <sheetProtection/>
  <mergeCells count="106">
    <mergeCell ref="B46:B47"/>
    <mergeCell ref="B96:D96"/>
    <mergeCell ref="B94:D94"/>
    <mergeCell ref="B58:B59"/>
    <mergeCell ref="C58:C59"/>
    <mergeCell ref="B95:D95"/>
    <mergeCell ref="B88:B89"/>
    <mergeCell ref="B90:B91"/>
    <mergeCell ref="B82:B83"/>
    <mergeCell ref="C12:C13"/>
    <mergeCell ref="B22:B23"/>
    <mergeCell ref="B20:B21"/>
    <mergeCell ref="AW8:BD8"/>
    <mergeCell ref="C22:C23"/>
    <mergeCell ref="E8:AV8"/>
    <mergeCell ref="C16:C17"/>
    <mergeCell ref="C20:C21"/>
    <mergeCell ref="C5:C9"/>
    <mergeCell ref="B18:B19"/>
    <mergeCell ref="A5:A9"/>
    <mergeCell ref="B5:B9"/>
    <mergeCell ref="A10:A96"/>
    <mergeCell ref="B10:B11"/>
    <mergeCell ref="B36:B37"/>
    <mergeCell ref="B78:B79"/>
    <mergeCell ref="B32:B33"/>
    <mergeCell ref="B34:B35"/>
    <mergeCell ref="B12:B13"/>
    <mergeCell ref="B14:B15"/>
    <mergeCell ref="C44:C45"/>
    <mergeCell ref="B16:B17"/>
    <mergeCell ref="BE96:BF96"/>
    <mergeCell ref="B40:B41"/>
    <mergeCell ref="C72:C73"/>
    <mergeCell ref="B50:B51"/>
    <mergeCell ref="C50:C51"/>
    <mergeCell ref="B76:B77"/>
    <mergeCell ref="C76:C77"/>
    <mergeCell ref="B44:B45"/>
    <mergeCell ref="BF5:BF9"/>
    <mergeCell ref="BE5:BE9"/>
    <mergeCell ref="B38:B39"/>
    <mergeCell ref="C38:C39"/>
    <mergeCell ref="C34:C35"/>
    <mergeCell ref="B28:B29"/>
    <mergeCell ref="C36:C37"/>
    <mergeCell ref="C32:C33"/>
    <mergeCell ref="C26:C27"/>
    <mergeCell ref="C28:C29"/>
    <mergeCell ref="AR4:AV4"/>
    <mergeCell ref="AM4:AQ4"/>
    <mergeCell ref="E6:BD6"/>
    <mergeCell ref="AW4:AZ4"/>
    <mergeCell ref="BA4:BD4"/>
    <mergeCell ref="J4:M4"/>
    <mergeCell ref="AW5:AZ5"/>
    <mergeCell ref="Z4:AD4"/>
    <mergeCell ref="AE4:AH4"/>
    <mergeCell ref="AI4:AL4"/>
    <mergeCell ref="B130:N130"/>
    <mergeCell ref="B124:K124"/>
    <mergeCell ref="B125:K125"/>
    <mergeCell ref="B126:K126"/>
    <mergeCell ref="B127:K127"/>
    <mergeCell ref="B128:K128"/>
    <mergeCell ref="B129:K129"/>
    <mergeCell ref="V4:Y4"/>
    <mergeCell ref="B72:B73"/>
    <mergeCell ref="E4:I4"/>
    <mergeCell ref="B64:B65"/>
    <mergeCell ref="C64:C65"/>
    <mergeCell ref="B54:B55"/>
    <mergeCell ref="B42:B43"/>
    <mergeCell ref="B48:B49"/>
    <mergeCell ref="B52:B53"/>
    <mergeCell ref="B26:B27"/>
    <mergeCell ref="B24:B25"/>
    <mergeCell ref="C56:C57"/>
    <mergeCell ref="S4:U4"/>
    <mergeCell ref="N4:R4"/>
    <mergeCell ref="C48:C49"/>
    <mergeCell ref="C14:C15"/>
    <mergeCell ref="C10:C11"/>
    <mergeCell ref="C18:C19"/>
    <mergeCell ref="D5:D9"/>
    <mergeCell ref="C24:C25"/>
    <mergeCell ref="C40:C41"/>
    <mergeCell ref="C46:C47"/>
    <mergeCell ref="B74:B75"/>
    <mergeCell ref="C54:C55"/>
    <mergeCell ref="B56:B57"/>
    <mergeCell ref="B62:B63"/>
    <mergeCell ref="B68:B69"/>
    <mergeCell ref="C68:C69"/>
    <mergeCell ref="B66:B67"/>
    <mergeCell ref="C66:C67"/>
    <mergeCell ref="BA5:BD5"/>
    <mergeCell ref="B2:AA2"/>
    <mergeCell ref="C78:C79"/>
    <mergeCell ref="H100:AC100"/>
    <mergeCell ref="C74:C75"/>
    <mergeCell ref="B84:B85"/>
    <mergeCell ref="C88:C89"/>
    <mergeCell ref="C90:C91"/>
    <mergeCell ref="C84:C85"/>
    <mergeCell ref="C82:C83"/>
  </mergeCells>
  <printOptions/>
  <pageMargins left="0.7480314960629921" right="0.35433070866141736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lenovo</cp:lastModifiedBy>
  <cp:lastPrinted>2021-09-13T10:51:44Z</cp:lastPrinted>
  <dcterms:created xsi:type="dcterms:W3CDTF">2011-01-28T09:41:23Z</dcterms:created>
  <dcterms:modified xsi:type="dcterms:W3CDTF">2022-09-14T10:38:13Z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