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892" firstSheet="1" activeTab="1"/>
  </bookViews>
  <sheets>
    <sheet name="план учебного процесса" sheetId="1" r:id="rId1"/>
    <sheet name="учебный  план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<sst xmlns="http://schemas.openxmlformats.org/spreadsheetml/2006/main" count="420" uniqueCount="261">
  <si>
    <t>Индекс</t>
  </si>
  <si>
    <t>I курс</t>
  </si>
  <si>
    <t>Общеобразовательный цикл</t>
  </si>
  <si>
    <t>П.00</t>
  </si>
  <si>
    <t>Профессиональные модули</t>
  </si>
  <si>
    <t>ФК.00</t>
  </si>
  <si>
    <t>II курс</t>
  </si>
  <si>
    <t>ПМ.00</t>
  </si>
  <si>
    <t>Русский язык</t>
  </si>
  <si>
    <t>Литература</t>
  </si>
  <si>
    <t>История</t>
  </si>
  <si>
    <t>Иностранный язык</t>
  </si>
  <si>
    <t>ОБЖ</t>
  </si>
  <si>
    <t>Математика</t>
  </si>
  <si>
    <t>Информатика и ИКТ</t>
  </si>
  <si>
    <t>Кубановедение</t>
  </si>
  <si>
    <t>Безопасность жизнедеятельности</t>
  </si>
  <si>
    <t>МДК.01.01</t>
  </si>
  <si>
    <t>ПМ. 03</t>
  </si>
  <si>
    <t>ПМ. 04</t>
  </si>
  <si>
    <t>ОП. 04</t>
  </si>
  <si>
    <t>МДК. 04</t>
  </si>
  <si>
    <t>Физическая культура</t>
  </si>
  <si>
    <t>ПМ.02</t>
  </si>
  <si>
    <t>З</t>
  </si>
  <si>
    <t>ДЗ</t>
  </si>
  <si>
    <t>Естествознание</t>
  </si>
  <si>
    <t>География</t>
  </si>
  <si>
    <t>Право</t>
  </si>
  <si>
    <t>Экономика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</si>
  <si>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</si>
  <si>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</si>
  <si>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ОП.02</t>
  </si>
  <si>
    <t>ОП. 03</t>
  </si>
  <si>
    <t>ОП. 05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</si>
  <si>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</si>
  <si>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</si>
  <si>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</si>
  <si>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</si>
  <si>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бобовых, макаронных изделий, яиц, творога, теста.</t>
  </si>
  <si>
    <t>Технология подготовки сырья и приготовления блюд и гарниров из круп, бобовых и макаронных изделий , яиц, творога, теста.</t>
  </si>
  <si>
    <t>Приготовление супов и соусов</t>
  </si>
  <si>
    <t>Технология приготовления супов и соусов</t>
  </si>
  <si>
    <t>Технология обработки сырья и приготовления блюд из рыбы.</t>
  </si>
  <si>
    <t>Приготовление блюд из мяса и домашней птицы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</si>
  <si>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</si>
  <si>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</si>
  <si>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Приготовление блюд из рыбы</t>
  </si>
  <si>
    <t>Приготовление сладких блюд и напитков</t>
  </si>
  <si>
    <t>Технология приготовления сладких блюд и напитков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</si>
  <si>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</si>
  <si>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изделий.</t>
  </si>
  <si>
    <t>Всего</t>
  </si>
  <si>
    <t xml:space="preserve">Обществознание </t>
  </si>
  <si>
    <t>УП.01</t>
  </si>
  <si>
    <t>УП.03</t>
  </si>
  <si>
    <t>ПП.03</t>
  </si>
  <si>
    <t>УП.04</t>
  </si>
  <si>
    <t>ПП.04</t>
  </si>
  <si>
    <t>2. План  учебного  процесса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</si>
  <si>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</si>
  <si>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</si>
  <si>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</si>
  <si>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и семестрам/триместрам[iii] (час. в семестр/триместр)</t>
  </si>
  <si>
    <t>максимальная</t>
  </si>
  <si>
    <t xml:space="preserve">самостоятельная учебная работа </t>
  </si>
  <si>
    <t>Обязательная аудиторная</t>
  </si>
  <si>
    <t>III курс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</si>
  <si>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</si>
  <si>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</si>
  <si>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</si>
  <si>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</si>
  <si>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</si>
  <si>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</si>
  <si>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</si>
  <si>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</si>
  <si>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</si>
  <si>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</si>
  <si>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</si>
  <si>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</si>
  <si>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</si>
  <si>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>О.00</t>
  </si>
  <si>
    <t>2/6/3</t>
  </si>
  <si>
    <t>–,-,-</t>
  </si>
  <si>
    <t>–, -,-ДЗ</t>
  </si>
  <si>
    <t>–,-,–,-</t>
  </si>
  <si>
    <t>–,-,–,ДЗ</t>
  </si>
  <si>
    <t>–,-,-,ДЗ</t>
  </si>
  <si>
    <t>–,ДЗ</t>
  </si>
  <si>
    <t>З, З,ДЗ,–</t>
  </si>
  <si>
    <t>–,–,З</t>
  </si>
  <si>
    <t>–,-,-,Э</t>
  </si>
  <si>
    <t>–,Э</t>
  </si>
  <si>
    <t>–, -,З</t>
  </si>
  <si>
    <t>ОП.00</t>
  </si>
  <si>
    <t xml:space="preserve">Общепрофессиональный цикл </t>
  </si>
  <si>
    <t>1/4/-</t>
  </si>
  <si>
    <t>ОП.01</t>
  </si>
  <si>
    <t>ДЗ,-</t>
  </si>
  <si>
    <t>–, -,-,-,ДЗ</t>
  </si>
  <si>
    <t>–, -,-,ДЗ</t>
  </si>
  <si>
    <t xml:space="preserve">Профессиональный цикл </t>
  </si>
  <si>
    <t>5/3/1/8</t>
  </si>
  <si>
    <t>ПМ.01</t>
  </si>
  <si>
    <t>–, З</t>
  </si>
  <si>
    <t>учебная практика</t>
  </si>
  <si>
    <t>ПП.01</t>
  </si>
  <si>
    <t>производственная практика</t>
  </si>
  <si>
    <t>–, -,-,-</t>
  </si>
  <si>
    <t>МДК.02.01</t>
  </si>
  <si>
    <t>УП.02</t>
  </si>
  <si>
    <t>–,-</t>
  </si>
  <si>
    <t>ПП.02</t>
  </si>
  <si>
    <t>МДК 03.01</t>
  </si>
  <si>
    <t>–,-,-,З</t>
  </si>
  <si>
    <t>–,-,-,-</t>
  </si>
  <si>
    <t>–, -,-,З</t>
  </si>
  <si>
    <t>ПМ 05</t>
  </si>
  <si>
    <t>МДК 05.01</t>
  </si>
  <si>
    <t>Технология обработки сырья и приготовления блюд из мяса и домашней птицы</t>
  </si>
  <si>
    <t>УП 05</t>
  </si>
  <si>
    <t>–, -,-,-,-</t>
  </si>
  <si>
    <t>ПП 05</t>
  </si>
  <si>
    <t>ПМ 06</t>
  </si>
  <si>
    <t>МДК 06.01</t>
  </si>
  <si>
    <t>УП 06</t>
  </si>
  <si>
    <t>ПП 06</t>
  </si>
  <si>
    <t>ПМ 07</t>
  </si>
  <si>
    <t>МДК 07.01</t>
  </si>
  <si>
    <t>–, -,-,-,З</t>
  </si>
  <si>
    <t>УП 07</t>
  </si>
  <si>
    <t>ПП 07</t>
  </si>
  <si>
    <t>ПМ 08</t>
  </si>
  <si>
    <t>МДК 08.01</t>
  </si>
  <si>
    <t>–, -,-,-,Э</t>
  </si>
  <si>
    <t>УП 08</t>
  </si>
  <si>
    <t>ПП 08</t>
  </si>
  <si>
    <t>–,–,–,З,ДЗ</t>
  </si>
  <si>
    <t xml:space="preserve">всего </t>
  </si>
  <si>
    <t>8/13/4/8</t>
  </si>
  <si>
    <t>недельная  нагрузка</t>
  </si>
  <si>
    <t>ГИА</t>
  </si>
  <si>
    <t>Государственная (итоговая) аттестация</t>
  </si>
  <si>
    <t>1 неделя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</si>
  <si>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 (всего 250  час.)</t>
    </r>
  </si>
  <si>
    <t>дисциплин и МДК</t>
  </si>
  <si>
    <t>учебной практики</t>
  </si>
  <si>
    <t>Государственная (итоговая) аттестация:</t>
  </si>
  <si>
    <t xml:space="preserve">производств. практики </t>
  </si>
  <si>
    <t>Выпускная квалификационная работа</t>
  </si>
  <si>
    <t>экзаменов</t>
  </si>
  <si>
    <t>дифф. зачетов</t>
  </si>
  <si>
    <t>зачетов</t>
  </si>
  <si>
    <t>практика (учебная+производственная)</t>
  </si>
  <si>
    <t>[i] Учебные дисциплины и профессиональные модули, в т. ч. введенные за счет часов вариативной части ОПОП, являются обязательными для аттестации элементами ОПОП, их освоение должно завершаться одной из возможных форм промежуточной аттестации, для общепрофе</t>
  </si>
  <si>
    <t>- по дисциплинам общеобразовательного цикла рекомендуемые формы промежуточной аттестации – ДЗ (дифференцированный зачет) или Э (экзамен);</t>
  </si>
  <si>
    <t>- по дисциплинам общепрофессионального цикла рекомендуемые формы промежуточной аттестации – З (зачет), ДЗ (дифференцированный зачет), Э (экзамен);</t>
  </si>
  <si>
    <t>–,-,Э</t>
  </si>
  <si>
    <t>–,-,ДЗ</t>
  </si>
  <si>
    <t>Базовые  дисциплины</t>
  </si>
  <si>
    <t>ОДб.01</t>
  </si>
  <si>
    <t>ОДб.02</t>
  </si>
  <si>
    <t>ОДб.03</t>
  </si>
  <si>
    <t>ОДб.04</t>
  </si>
  <si>
    <t>ОДб.05</t>
  </si>
  <si>
    <t>ОДб. 06</t>
  </si>
  <si>
    <t>ОДб.00</t>
  </si>
  <si>
    <t>ОДб.07</t>
  </si>
  <si>
    <t>ОДб. 08</t>
  </si>
  <si>
    <t xml:space="preserve">ОДб. 09 </t>
  </si>
  <si>
    <t>ОДп.00</t>
  </si>
  <si>
    <t>ОДп.10</t>
  </si>
  <si>
    <t>ОДп.11</t>
  </si>
  <si>
    <t>ОДп. 12</t>
  </si>
  <si>
    <t>ОДп. 13</t>
  </si>
  <si>
    <t>ОДп. 14</t>
  </si>
  <si>
    <t>профильные  дисциплины</t>
  </si>
  <si>
    <t>Э(к)</t>
  </si>
  <si>
    <t>Основы безопасности жизнедеятельности</t>
  </si>
  <si>
    <t>и семестрам/триместрам (час. в семестр/триместр)</t>
  </si>
  <si>
    <t>Химия</t>
  </si>
  <si>
    <t>Биология</t>
  </si>
  <si>
    <t xml:space="preserve">Выпускная квалификационная работа </t>
  </si>
  <si>
    <t>3. План  учебного  процесса</t>
  </si>
  <si>
    <t>Государственная итоговая аттестация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</si>
  <si>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</si>
  <si>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ОУД.01</t>
  </si>
  <si>
    <t>ОУД.02</t>
  </si>
  <si>
    <t>ОУД.03</t>
  </si>
  <si>
    <t>ОУД.04</t>
  </si>
  <si>
    <t>ОУД.05</t>
  </si>
  <si>
    <t>ОУД.06</t>
  </si>
  <si>
    <t>Общеобразовательные учебные дисциплины</t>
  </si>
  <si>
    <t>0.00</t>
  </si>
  <si>
    <t>ОУД.07</t>
  </si>
  <si>
    <t>ОУД.08</t>
  </si>
  <si>
    <t>ОУД.10</t>
  </si>
  <si>
    <t>УД.01</t>
  </si>
  <si>
    <t>УД.02</t>
  </si>
  <si>
    <t>УД.03</t>
  </si>
  <si>
    <t>2 недели</t>
  </si>
  <si>
    <t>–,З,З,ДЗ</t>
  </si>
  <si>
    <t xml:space="preserve">Русский язык </t>
  </si>
  <si>
    <t>ОУД.11</t>
  </si>
  <si>
    <t>–,-,-,-,ДЗ</t>
  </si>
  <si>
    <t>ОУД.09</t>
  </si>
  <si>
    <t>ОП. 02</t>
  </si>
  <si>
    <t>Приготовление теста</t>
  </si>
  <si>
    <t>Технология приготовления теста для хлебобулочных изделий</t>
  </si>
  <si>
    <t>МДК 02.02</t>
  </si>
  <si>
    <t>Технология приготовления теста для мучных кондитерских изделий</t>
  </si>
  <si>
    <t>Разделка теста</t>
  </si>
  <si>
    <t>Технологии деления теста, формирования тестовых заготовок</t>
  </si>
  <si>
    <t>МДК 03.02</t>
  </si>
  <si>
    <t>Технологии разделки мучных кондитерских изделий</t>
  </si>
  <si>
    <t>Термическая обработка теста и отделка поверхности хлебобулочных изделий</t>
  </si>
  <si>
    <t>МДК 04.01</t>
  </si>
  <si>
    <t>Технологии выпекания хлеба, хлебобулочных, бараночных изделий и сушки сухарных изделий</t>
  </si>
  <si>
    <t>МДК 04.02</t>
  </si>
  <si>
    <t>Технология приготовления выпеченных полуфабрикатов и отделки мучных кондитерских изделий</t>
  </si>
  <si>
    <t>Укладка и упаковка готовой продукции</t>
  </si>
  <si>
    <t>Технологии упаковки и укладки готовой продукции</t>
  </si>
  <si>
    <t>-/3/-</t>
  </si>
  <si>
    <t>1/3/-/1</t>
  </si>
  <si>
    <t>1/1/2/1</t>
  </si>
  <si>
    <t>–, -,-,-,-,ДЗ</t>
  </si>
  <si>
    <t>–, -,-,-,-,З</t>
  </si>
  <si>
    <t>–,З</t>
  </si>
  <si>
    <t>–, ДЗ</t>
  </si>
  <si>
    <t>1/2/-/1</t>
  </si>
  <si>
    <t>Астрономия</t>
  </si>
  <si>
    <t>Основы финансовой грамотности</t>
  </si>
  <si>
    <t>Родная литература</t>
  </si>
  <si>
    <t>История/Россия в мире</t>
  </si>
  <si>
    <t>Индивидуальный проект</t>
  </si>
  <si>
    <t>Основы физики</t>
  </si>
  <si>
    <t>УД.04</t>
  </si>
  <si>
    <t>Бережливое производство/Цифровая экономика</t>
  </si>
  <si>
    <t>Элективные курсы</t>
  </si>
  <si>
    <t>ЭК.01</t>
  </si>
  <si>
    <t>Компьютерный практикум/Прикладное программное обеспечение</t>
  </si>
  <si>
    <t>ЭК.02</t>
  </si>
  <si>
    <t>Русский язык и культура речи</t>
  </si>
  <si>
    <t>ЭК.03</t>
  </si>
  <si>
    <t>ЭК.04</t>
  </si>
  <si>
    <t>Основы обществознания/Актуальные вопросы обществознания</t>
  </si>
  <si>
    <t>Основы географии</t>
  </si>
  <si>
    <t>Базовые ОУД</t>
  </si>
  <si>
    <t>Профильные ОУД</t>
  </si>
  <si>
    <t>-/6/1</t>
  </si>
  <si>
    <t>-/-/3</t>
  </si>
  <si>
    <t>–, -,-,-,-,Э</t>
  </si>
  <si>
    <t>-/2/2</t>
  </si>
  <si>
    <t>–, -,Э</t>
  </si>
  <si>
    <t>1/2/1/1</t>
  </si>
  <si>
    <t>4/8/3/4</t>
  </si>
  <si>
    <t>–,-,-,-,-</t>
  </si>
  <si>
    <t>-/11/6</t>
  </si>
  <si>
    <t>4/22/9/4</t>
  </si>
  <si>
    <t>Дополнительные ОУД</t>
  </si>
  <si>
    <t>Государственная итоговая аттестация в форме демонстрационного экзамена с 16.06.25 по 30.06.25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</si>
</sst>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32" borderId="0" xfId="0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0" fontId="0" fillId="0" borderId="12" xfId="0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8" fillId="32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32" borderId="16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49" fontId="10" fillId="34" borderId="14" xfId="42" applyNumberFormat="1" applyFont="1" applyFill="1" applyBorder="1" applyAlignment="1" applyProtection="1">
      <alignment horizontal="center" vertical="top" wrapText="1"/>
      <protection/>
    </xf>
    <xf numFmtId="0" fontId="8" fillId="34" borderId="12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49" fontId="10" fillId="33" borderId="14" xfId="42" applyNumberFormat="1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0" fillId="0" borderId="14" xfId="42" applyNumberFormat="1" applyFont="1" applyFill="1" applyBorder="1" applyAlignment="1" applyProtection="1">
      <alignment horizontal="center" vertical="top" wrapText="1"/>
      <protection/>
    </xf>
    <xf numFmtId="0" fontId="7" fillId="32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49" fontId="8" fillId="33" borderId="17" xfId="0" applyNumberFormat="1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7" fillId="33" borderId="15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8" fillId="32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177" fontId="8" fillId="35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" fillId="0" borderId="0" xfId="42" applyAlignment="1" applyProtection="1">
      <alignment horizontal="justify"/>
      <protection/>
    </xf>
    <xf numFmtId="0" fontId="4" fillId="0" borderId="0" xfId="0" applyFont="1" applyAlignment="1">
      <alignment horizontal="justify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33" borderId="14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9" fontId="13" fillId="36" borderId="10" xfId="42" applyNumberFormat="1" applyFont="1" applyFill="1" applyBorder="1" applyAlignment="1" applyProtection="1">
      <alignment horizontal="center" vertical="top" wrapText="1"/>
      <protection/>
    </xf>
    <xf numFmtId="0" fontId="7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8" fillId="36" borderId="10" xfId="0" applyFont="1" applyFill="1" applyBorder="1" applyAlignment="1">
      <alignment wrapText="1"/>
    </xf>
    <xf numFmtId="0" fontId="0" fillId="0" borderId="2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/>
    </xf>
    <xf numFmtId="0" fontId="8" fillId="0" borderId="2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72;&#1088;&#1092;&#1077;&#1085;&#1086;&#1074;&#1072;\Searches\Desktop\&#1088;&#1072;&#1089;&#1095;&#1077;&#1090;_&#1085;&#1072;&#1083;&#1072;&#1076;&#1095;&#1080;&#1082;&#1086;&#1074;%20&#1085;&#1086;&#1074;&#1099;&#1081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вар для печати (2)"/>
      <sheetName val="нал для печати"/>
      <sheetName val="наладчики (2)"/>
      <sheetName val="наладчики"/>
      <sheetName val="сварщик для печати"/>
      <sheetName val="сварщик "/>
      <sheetName val="тракторист"/>
      <sheetName val="повар"/>
      <sheetName val="повар для печати"/>
      <sheetName val="автомеханик"/>
      <sheetName val="Лист1"/>
      <sheetName val="овощевод"/>
    </sheetNames>
    <sheetDataSet>
      <sheetData sheetId="0">
        <row r="41">
          <cell r="F41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61">
      <selection activeCell="L81" sqref="L81"/>
    </sheetView>
  </sheetViews>
  <sheetFormatPr defaultColWidth="9.00390625" defaultRowHeight="12.75"/>
  <cols>
    <col min="2" max="2" width="27.75390625" style="0" customWidth="1"/>
    <col min="3" max="3" width="10.00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7" width="0" style="0" hidden="1" customWidth="1"/>
  </cols>
  <sheetData>
    <row r="1" spans="2:12" ht="15.75">
      <c r="B1" s="167" t="s">
        <v>59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13.5" thickBot="1"/>
    <row r="3" spans="1:15" ht="12.75">
      <c r="A3" s="168" t="s">
        <v>0</v>
      </c>
      <c r="B3" s="8"/>
      <c r="C3" s="169" t="s">
        <v>60</v>
      </c>
      <c r="D3" s="160" t="s">
        <v>61</v>
      </c>
      <c r="E3" s="170"/>
      <c r="F3" s="170"/>
      <c r="G3" s="170"/>
      <c r="H3" s="175" t="s">
        <v>62</v>
      </c>
      <c r="I3" s="175"/>
      <c r="J3" s="175"/>
      <c r="K3" s="175"/>
      <c r="L3" s="175"/>
      <c r="M3" s="175"/>
      <c r="N3" s="175"/>
      <c r="O3" s="175"/>
    </row>
    <row r="4" spans="1:15" ht="12.75">
      <c r="A4" s="145"/>
      <c r="B4" s="9"/>
      <c r="C4" s="169"/>
      <c r="D4" s="171"/>
      <c r="E4" s="172"/>
      <c r="F4" s="172"/>
      <c r="G4" s="172"/>
      <c r="H4" s="175" t="s">
        <v>63</v>
      </c>
      <c r="I4" s="175"/>
      <c r="J4" s="175"/>
      <c r="K4" s="175"/>
      <c r="L4" s="175"/>
      <c r="M4" s="175"/>
      <c r="N4" s="175"/>
      <c r="O4" s="175"/>
    </row>
    <row r="5" spans="1:15" ht="12.75">
      <c r="A5" s="145"/>
      <c r="B5" s="9"/>
      <c r="C5" s="169"/>
      <c r="D5" s="171"/>
      <c r="E5" s="172"/>
      <c r="F5" s="172"/>
      <c r="G5" s="172"/>
      <c r="H5" s="159"/>
      <c r="I5" s="159"/>
      <c r="J5" s="159"/>
      <c r="K5" s="159"/>
      <c r="L5" s="159"/>
      <c r="M5" s="159"/>
      <c r="N5" s="159"/>
      <c r="O5" s="159"/>
    </row>
    <row r="6" spans="1:15" ht="13.5" thickBot="1">
      <c r="A6" s="145"/>
      <c r="B6" s="9"/>
      <c r="C6" s="169"/>
      <c r="D6" s="173"/>
      <c r="E6" s="174"/>
      <c r="F6" s="174"/>
      <c r="G6" s="174"/>
      <c r="H6" s="159"/>
      <c r="I6" s="159"/>
      <c r="J6" s="159"/>
      <c r="K6" s="159"/>
      <c r="L6" s="159"/>
      <c r="M6" s="159"/>
      <c r="N6" s="159"/>
      <c r="O6" s="159"/>
    </row>
    <row r="7" spans="1:16" ht="28.5" customHeight="1" thickBot="1">
      <c r="A7" s="145"/>
      <c r="B7" s="9"/>
      <c r="C7" s="169"/>
      <c r="D7" s="168" t="s">
        <v>64</v>
      </c>
      <c r="E7" s="168" t="s">
        <v>65</v>
      </c>
      <c r="F7" s="160" t="s">
        <v>66</v>
      </c>
      <c r="G7" s="161"/>
      <c r="H7" s="162" t="s">
        <v>1</v>
      </c>
      <c r="I7" s="163"/>
      <c r="J7" s="164"/>
      <c r="K7" s="162" t="s">
        <v>6</v>
      </c>
      <c r="L7" s="163"/>
      <c r="M7" s="163"/>
      <c r="N7" s="165" t="s">
        <v>67</v>
      </c>
      <c r="O7" s="165"/>
      <c r="P7" s="166"/>
    </row>
    <row r="8" spans="1:16" ht="38.25">
      <c r="A8" s="145"/>
      <c r="B8" s="9" t="s">
        <v>68</v>
      </c>
      <c r="C8" s="169"/>
      <c r="D8" s="145"/>
      <c r="E8" s="176"/>
      <c r="F8" s="178" t="s">
        <v>69</v>
      </c>
      <c r="G8" s="179" t="s">
        <v>70</v>
      </c>
      <c r="H8" s="10" t="s">
        <v>71</v>
      </c>
      <c r="I8" s="10" t="s">
        <v>72</v>
      </c>
      <c r="J8" s="11" t="s">
        <v>73</v>
      </c>
      <c r="K8" s="10" t="s">
        <v>74</v>
      </c>
      <c r="L8" s="10" t="s">
        <v>75</v>
      </c>
      <c r="M8" s="11" t="s">
        <v>76</v>
      </c>
      <c r="N8" s="10" t="s">
        <v>77</v>
      </c>
      <c r="O8" s="10" t="s">
        <v>78</v>
      </c>
      <c r="P8" s="11" t="s">
        <v>79</v>
      </c>
    </row>
    <row r="9" spans="1:16" ht="12.75">
      <c r="A9" s="145"/>
      <c r="B9" s="12"/>
      <c r="C9" s="169"/>
      <c r="D9" s="145"/>
      <c r="E9" s="176"/>
      <c r="F9" s="178"/>
      <c r="G9" s="180"/>
      <c r="H9" s="10"/>
      <c r="I9" s="10"/>
      <c r="J9" s="11"/>
      <c r="K9" s="10"/>
      <c r="L9" s="10"/>
      <c r="M9" s="11"/>
      <c r="N9" s="10"/>
      <c r="O9" s="10"/>
      <c r="P9" s="13"/>
    </row>
    <row r="10" spans="1:16" ht="12.75">
      <c r="A10" s="145"/>
      <c r="B10" s="12"/>
      <c r="C10" s="169"/>
      <c r="D10" s="145"/>
      <c r="E10" s="176"/>
      <c r="F10" s="178"/>
      <c r="G10" s="180"/>
      <c r="H10" s="10">
        <v>17</v>
      </c>
      <c r="I10" s="10">
        <v>23</v>
      </c>
      <c r="J10" s="11"/>
      <c r="K10" s="10">
        <v>16</v>
      </c>
      <c r="L10" s="10">
        <v>23</v>
      </c>
      <c r="M10" s="11"/>
      <c r="N10" s="10">
        <v>17</v>
      </c>
      <c r="O10" s="14">
        <v>2</v>
      </c>
      <c r="P10" s="15"/>
    </row>
    <row r="11" spans="1:16" ht="13.5" thickBot="1">
      <c r="A11" s="146"/>
      <c r="B11" s="16"/>
      <c r="C11" s="169"/>
      <c r="D11" s="146"/>
      <c r="E11" s="177"/>
      <c r="F11" s="178"/>
      <c r="G11" s="181"/>
      <c r="H11" t="s">
        <v>80</v>
      </c>
      <c r="I11" s="17" t="s">
        <v>80</v>
      </c>
      <c r="J11" s="18"/>
      <c r="K11" s="17" t="s">
        <v>80</v>
      </c>
      <c r="L11" s="17" t="s">
        <v>80</v>
      </c>
      <c r="M11" s="18"/>
      <c r="N11" s="17" t="s">
        <v>80</v>
      </c>
      <c r="O11" s="19" t="s">
        <v>80</v>
      </c>
      <c r="P11" s="15"/>
    </row>
    <row r="12" spans="1:16" ht="13.5" thickBot="1">
      <c r="A12" s="20">
        <v>1</v>
      </c>
      <c r="B12" s="21">
        <v>2</v>
      </c>
      <c r="C12" s="22">
        <v>3</v>
      </c>
      <c r="D12" s="21">
        <v>4</v>
      </c>
      <c r="E12" s="23">
        <v>5</v>
      </c>
      <c r="F12" s="24">
        <v>6</v>
      </c>
      <c r="G12" s="21">
        <v>7</v>
      </c>
      <c r="H12" s="21">
        <v>8</v>
      </c>
      <c r="I12" s="21">
        <v>9</v>
      </c>
      <c r="J12" s="25"/>
      <c r="K12" s="21">
        <v>10</v>
      </c>
      <c r="L12" s="21">
        <v>11</v>
      </c>
      <c r="M12" s="25"/>
      <c r="N12" s="21">
        <v>12</v>
      </c>
      <c r="O12" s="23">
        <v>13</v>
      </c>
      <c r="P12" s="15"/>
    </row>
    <row r="13" spans="1:17" ht="16.5" thickBot="1">
      <c r="A13" s="26" t="s">
        <v>81</v>
      </c>
      <c r="B13" s="27" t="s">
        <v>2</v>
      </c>
      <c r="C13" s="28" t="s">
        <v>82</v>
      </c>
      <c r="D13" s="29">
        <f aca="true" t="shared" si="0" ref="D13:I13">SUM(D15:D30)</f>
        <v>3078</v>
      </c>
      <c r="E13" s="29">
        <f t="shared" si="0"/>
        <v>1026</v>
      </c>
      <c r="F13" s="29">
        <f t="shared" si="0"/>
        <v>2052</v>
      </c>
      <c r="G13" s="29">
        <f t="shared" si="0"/>
        <v>231</v>
      </c>
      <c r="H13" s="29">
        <f t="shared" si="0"/>
        <v>493</v>
      </c>
      <c r="I13" s="29">
        <f t="shared" si="0"/>
        <v>621</v>
      </c>
      <c r="J13" s="29">
        <f aca="true" t="shared" si="1" ref="J13:J35">H13+I13</f>
        <v>1114</v>
      </c>
      <c r="K13" s="29">
        <f>SUM(K15:K30)</f>
        <v>409</v>
      </c>
      <c r="L13" s="29">
        <f>SUM(L15:L30)</f>
        <v>529</v>
      </c>
      <c r="M13" s="29">
        <f aca="true" t="shared" si="2" ref="M13:M36">K13+L13</f>
        <v>938</v>
      </c>
      <c r="N13" s="29">
        <f>SUM(N15:N30)</f>
        <v>0</v>
      </c>
      <c r="O13" s="30">
        <f>SUM(O15:O30)</f>
        <v>0</v>
      </c>
      <c r="P13" s="30">
        <f aca="true" t="shared" si="3" ref="P13:P19">N13+O13</f>
        <v>0</v>
      </c>
      <c r="Q13">
        <f aca="true" t="shared" si="4" ref="Q13:Q58">J13+M13+P13</f>
        <v>2052</v>
      </c>
    </row>
    <row r="14" spans="1:16" ht="16.5" thickBot="1">
      <c r="A14" s="86" t="s">
        <v>166</v>
      </c>
      <c r="B14" s="86" t="s">
        <v>159</v>
      </c>
      <c r="C14" s="10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</row>
    <row r="15" spans="1:17" ht="13.5" thickBot="1">
      <c r="A15" s="31" t="s">
        <v>160</v>
      </c>
      <c r="B15" s="32" t="s">
        <v>8</v>
      </c>
      <c r="C15" s="33" t="s">
        <v>83</v>
      </c>
      <c r="D15" s="34">
        <f aca="true" t="shared" si="5" ref="D15:D30">F15+E15</f>
        <v>144</v>
      </c>
      <c r="E15" s="34">
        <v>48</v>
      </c>
      <c r="F15" s="7">
        <f>J15+M15+P15</f>
        <v>96</v>
      </c>
      <c r="G15" s="7"/>
      <c r="H15" s="7">
        <v>34</v>
      </c>
      <c r="I15" s="7">
        <v>46</v>
      </c>
      <c r="J15" s="35">
        <f t="shared" si="1"/>
        <v>80</v>
      </c>
      <c r="K15" s="7">
        <v>16</v>
      </c>
      <c r="L15" s="7"/>
      <c r="M15" s="35">
        <f t="shared" si="2"/>
        <v>16</v>
      </c>
      <c r="N15" s="7"/>
      <c r="O15" s="6"/>
      <c r="P15" s="36">
        <f t="shared" si="3"/>
        <v>0</v>
      </c>
      <c r="Q15">
        <f t="shared" si="4"/>
        <v>96</v>
      </c>
    </row>
    <row r="16" spans="1:17" ht="13.5" thickBot="1">
      <c r="A16" s="31" t="s">
        <v>161</v>
      </c>
      <c r="B16" s="32" t="s">
        <v>9</v>
      </c>
      <c r="C16" s="34" t="s">
        <v>157</v>
      </c>
      <c r="D16" s="34">
        <f t="shared" si="5"/>
        <v>300</v>
      </c>
      <c r="E16" s="34">
        <v>100</v>
      </c>
      <c r="F16" s="7">
        <f>J16+M16+P16</f>
        <v>200</v>
      </c>
      <c r="G16" s="7"/>
      <c r="H16" s="7">
        <v>51</v>
      </c>
      <c r="I16" s="7">
        <v>69</v>
      </c>
      <c r="J16" s="35">
        <f t="shared" si="1"/>
        <v>120</v>
      </c>
      <c r="K16" s="7">
        <v>80</v>
      </c>
      <c r="L16" s="7"/>
      <c r="M16" s="35">
        <f t="shared" si="2"/>
        <v>80</v>
      </c>
      <c r="N16" s="7"/>
      <c r="O16" s="6"/>
      <c r="P16" s="36">
        <f t="shared" si="3"/>
        <v>0</v>
      </c>
      <c r="Q16">
        <f t="shared" si="4"/>
        <v>200</v>
      </c>
    </row>
    <row r="17" spans="1:17" ht="13.5" thickBot="1">
      <c r="A17" s="31" t="s">
        <v>162</v>
      </c>
      <c r="B17" s="32" t="s">
        <v>11</v>
      </c>
      <c r="C17" s="34" t="s">
        <v>84</v>
      </c>
      <c r="D17" s="34">
        <f t="shared" si="5"/>
        <v>237</v>
      </c>
      <c r="E17" s="34">
        <f>INT(F17/2)</f>
        <v>79</v>
      </c>
      <c r="F17" s="7">
        <f>J17+M17+P17</f>
        <v>158</v>
      </c>
      <c r="G17" s="7"/>
      <c r="H17" s="7">
        <v>34</v>
      </c>
      <c r="I17" s="7">
        <v>46</v>
      </c>
      <c r="J17" s="35">
        <f t="shared" si="1"/>
        <v>80</v>
      </c>
      <c r="K17" s="7">
        <v>32</v>
      </c>
      <c r="L17" s="7">
        <v>46</v>
      </c>
      <c r="M17" s="35">
        <f t="shared" si="2"/>
        <v>78</v>
      </c>
      <c r="N17" s="7"/>
      <c r="O17" s="6"/>
      <c r="P17" s="36">
        <f t="shared" si="3"/>
        <v>0</v>
      </c>
      <c r="Q17">
        <f t="shared" si="4"/>
        <v>158</v>
      </c>
    </row>
    <row r="18" spans="1:17" ht="13.5" thickBot="1">
      <c r="A18" s="31" t="s">
        <v>163</v>
      </c>
      <c r="B18" s="32" t="s">
        <v>10</v>
      </c>
      <c r="C18" s="34" t="s">
        <v>85</v>
      </c>
      <c r="D18" s="34">
        <f t="shared" si="5"/>
        <v>248</v>
      </c>
      <c r="E18" s="34">
        <v>83</v>
      </c>
      <c r="F18" s="7">
        <f>J18+M18+P18</f>
        <v>165</v>
      </c>
      <c r="G18" s="7"/>
      <c r="H18" s="7">
        <v>34</v>
      </c>
      <c r="I18" s="7">
        <v>46</v>
      </c>
      <c r="J18" s="35">
        <f t="shared" si="1"/>
        <v>80</v>
      </c>
      <c r="K18" s="7">
        <v>16</v>
      </c>
      <c r="L18" s="7">
        <v>69</v>
      </c>
      <c r="M18" s="35">
        <f t="shared" si="2"/>
        <v>85</v>
      </c>
      <c r="N18" s="7"/>
      <c r="O18" s="6"/>
      <c r="P18" s="36">
        <f t="shared" si="3"/>
        <v>0</v>
      </c>
      <c r="Q18">
        <f t="shared" si="4"/>
        <v>165</v>
      </c>
    </row>
    <row r="19" spans="1:17" ht="13.5" thickBot="1">
      <c r="A19" s="31" t="s">
        <v>164</v>
      </c>
      <c r="B19" s="32" t="s">
        <v>53</v>
      </c>
      <c r="C19" s="34" t="s">
        <v>86</v>
      </c>
      <c r="D19" s="34">
        <f t="shared" si="5"/>
        <v>178</v>
      </c>
      <c r="E19" s="34">
        <f aca="true" t="shared" si="6" ref="E19:E30">INT(F19/2)</f>
        <v>59</v>
      </c>
      <c r="F19" s="7">
        <f>J19+M19+P19</f>
        <v>119</v>
      </c>
      <c r="G19" s="7"/>
      <c r="H19" s="7">
        <v>34</v>
      </c>
      <c r="I19" s="7">
        <v>23</v>
      </c>
      <c r="J19" s="35">
        <f t="shared" si="1"/>
        <v>57</v>
      </c>
      <c r="K19" s="7">
        <v>16</v>
      </c>
      <c r="L19" s="7">
        <v>46</v>
      </c>
      <c r="M19" s="35">
        <f t="shared" si="2"/>
        <v>62</v>
      </c>
      <c r="N19" s="7"/>
      <c r="O19" s="6"/>
      <c r="P19" s="36">
        <f t="shared" si="3"/>
        <v>0</v>
      </c>
      <c r="Q19">
        <f t="shared" si="4"/>
        <v>119</v>
      </c>
    </row>
    <row r="20" spans="1:17" ht="13.5" thickBot="1">
      <c r="A20" s="31" t="s">
        <v>165</v>
      </c>
      <c r="B20" s="32" t="s">
        <v>26</v>
      </c>
      <c r="C20" s="34" t="s">
        <v>87</v>
      </c>
      <c r="D20" s="34">
        <f t="shared" si="5"/>
        <v>331</v>
      </c>
      <c r="E20" s="34">
        <f t="shared" si="6"/>
        <v>110</v>
      </c>
      <c r="F20" s="7">
        <f>J20+M20</f>
        <v>221</v>
      </c>
      <c r="G20" s="7"/>
      <c r="H20" s="7">
        <v>51</v>
      </c>
      <c r="I20" s="7">
        <v>69</v>
      </c>
      <c r="J20" s="37">
        <f t="shared" si="1"/>
        <v>120</v>
      </c>
      <c r="K20" s="7">
        <v>32</v>
      </c>
      <c r="L20" s="7">
        <v>69</v>
      </c>
      <c r="M20" s="35">
        <f t="shared" si="2"/>
        <v>101</v>
      </c>
      <c r="N20" s="7"/>
      <c r="O20" s="6"/>
      <c r="P20" s="36"/>
      <c r="Q20">
        <f t="shared" si="4"/>
        <v>221</v>
      </c>
    </row>
    <row r="21" spans="1:17" ht="13.5" thickBot="1">
      <c r="A21" s="31" t="s">
        <v>167</v>
      </c>
      <c r="B21" s="32" t="s">
        <v>27</v>
      </c>
      <c r="C21" s="34" t="s">
        <v>88</v>
      </c>
      <c r="D21" s="34">
        <f t="shared" si="5"/>
        <v>60</v>
      </c>
      <c r="E21" s="34">
        <f t="shared" si="6"/>
        <v>20</v>
      </c>
      <c r="F21" s="7">
        <f>J21+M21</f>
        <v>40</v>
      </c>
      <c r="G21" s="7"/>
      <c r="H21" s="7">
        <v>17</v>
      </c>
      <c r="I21" s="7">
        <v>23</v>
      </c>
      <c r="J21" s="35">
        <f t="shared" si="1"/>
        <v>40</v>
      </c>
      <c r="K21" s="7"/>
      <c r="L21" s="7"/>
      <c r="M21" s="35">
        <f t="shared" si="2"/>
        <v>0</v>
      </c>
      <c r="N21" s="7"/>
      <c r="O21" s="6"/>
      <c r="P21" s="36"/>
      <c r="Q21">
        <f t="shared" si="4"/>
        <v>40</v>
      </c>
    </row>
    <row r="22" spans="1:16" ht="13.5" thickBot="1">
      <c r="A22" s="31" t="s">
        <v>168</v>
      </c>
      <c r="B22" s="32" t="s">
        <v>12</v>
      </c>
      <c r="C22" s="34" t="s">
        <v>90</v>
      </c>
      <c r="D22" s="34">
        <f>F22+E22</f>
        <v>108</v>
      </c>
      <c r="E22" s="34">
        <f>INT(F22/2)</f>
        <v>36</v>
      </c>
      <c r="F22" s="7">
        <f>J22+M22+P24</f>
        <v>72</v>
      </c>
      <c r="G22" s="7"/>
      <c r="H22" s="7">
        <v>17</v>
      </c>
      <c r="I22" s="7">
        <v>23</v>
      </c>
      <c r="J22" s="35">
        <f>H22+I22</f>
        <v>40</v>
      </c>
      <c r="K22" s="7">
        <v>32</v>
      </c>
      <c r="L22" s="7"/>
      <c r="M22" s="35">
        <f>K22+L22</f>
        <v>32</v>
      </c>
      <c r="N22" s="7"/>
      <c r="O22" s="6"/>
      <c r="P22" s="36"/>
    </row>
    <row r="23" spans="1:17" ht="15" customHeight="1" thickBot="1">
      <c r="A23" s="31" t="s">
        <v>169</v>
      </c>
      <c r="B23" s="32" t="s">
        <v>22</v>
      </c>
      <c r="C23" s="34" t="s">
        <v>89</v>
      </c>
      <c r="D23" s="34">
        <f t="shared" si="5"/>
        <v>252</v>
      </c>
      <c r="E23" s="34">
        <f t="shared" si="6"/>
        <v>84</v>
      </c>
      <c r="F23" s="7">
        <f>J23+M23+P23</f>
        <v>168</v>
      </c>
      <c r="G23" s="7">
        <v>171</v>
      </c>
      <c r="H23" s="7">
        <v>51</v>
      </c>
      <c r="I23" s="7">
        <v>69</v>
      </c>
      <c r="J23" s="35">
        <f t="shared" si="1"/>
        <v>120</v>
      </c>
      <c r="K23" s="7">
        <v>48</v>
      </c>
      <c r="L23" s="7"/>
      <c r="M23" s="35">
        <f t="shared" si="2"/>
        <v>48</v>
      </c>
      <c r="N23" s="7"/>
      <c r="O23" s="6"/>
      <c r="P23" s="36">
        <f>N23+O23</f>
        <v>0</v>
      </c>
      <c r="Q23">
        <f t="shared" si="4"/>
        <v>168</v>
      </c>
    </row>
    <row r="24" spans="16:17" ht="13.5" hidden="1" thickBot="1">
      <c r="P24" s="36">
        <f>N22+O22</f>
        <v>0</v>
      </c>
      <c r="Q24">
        <f>J22+M22+P24</f>
        <v>72</v>
      </c>
    </row>
    <row r="25" spans="1:16" ht="13.5" thickBot="1">
      <c r="A25" s="108" t="s">
        <v>170</v>
      </c>
      <c r="B25" s="107" t="s">
        <v>176</v>
      </c>
      <c r="C25" s="34"/>
      <c r="D25" s="34"/>
      <c r="E25" s="34"/>
      <c r="F25" s="7"/>
      <c r="G25" s="7"/>
      <c r="H25" s="7"/>
      <c r="I25" s="7"/>
      <c r="J25" s="35"/>
      <c r="K25" s="7"/>
      <c r="L25" s="7"/>
      <c r="M25" s="35"/>
      <c r="N25" s="7"/>
      <c r="O25" s="6"/>
      <c r="P25" s="36"/>
    </row>
    <row r="26" spans="1:17" ht="13.5" thickBot="1">
      <c r="A26" s="31" t="s">
        <v>171</v>
      </c>
      <c r="B26" s="32" t="s">
        <v>13</v>
      </c>
      <c r="C26" s="34" t="s">
        <v>91</v>
      </c>
      <c r="D26" s="34">
        <f t="shared" si="5"/>
        <v>485</v>
      </c>
      <c r="E26" s="34">
        <v>162</v>
      </c>
      <c r="F26" s="7">
        <f>J26+M26+P26</f>
        <v>323</v>
      </c>
      <c r="G26" s="7"/>
      <c r="H26" s="7">
        <v>68</v>
      </c>
      <c r="I26" s="7">
        <v>92</v>
      </c>
      <c r="J26" s="35">
        <f t="shared" si="1"/>
        <v>160</v>
      </c>
      <c r="K26" s="7">
        <v>48</v>
      </c>
      <c r="L26" s="7">
        <v>115</v>
      </c>
      <c r="M26" s="35">
        <f t="shared" si="2"/>
        <v>163</v>
      </c>
      <c r="N26" s="7"/>
      <c r="O26" s="6"/>
      <c r="P26" s="36">
        <f>N26+O26</f>
        <v>0</v>
      </c>
      <c r="Q26">
        <f t="shared" si="4"/>
        <v>323</v>
      </c>
    </row>
    <row r="27" spans="1:17" ht="13.5" thickBot="1">
      <c r="A27" s="31" t="s">
        <v>172</v>
      </c>
      <c r="B27" s="32" t="s">
        <v>14</v>
      </c>
      <c r="C27" s="34" t="s">
        <v>92</v>
      </c>
      <c r="D27" s="34">
        <f t="shared" si="5"/>
        <v>145</v>
      </c>
      <c r="E27" s="34">
        <f t="shared" si="6"/>
        <v>48</v>
      </c>
      <c r="F27" s="7">
        <f>J27+M27+P27</f>
        <v>97</v>
      </c>
      <c r="G27" s="7">
        <v>60</v>
      </c>
      <c r="H27" s="7">
        <v>51</v>
      </c>
      <c r="I27" s="7">
        <v>46</v>
      </c>
      <c r="J27" s="35">
        <f t="shared" si="1"/>
        <v>97</v>
      </c>
      <c r="K27" s="7"/>
      <c r="L27" s="7"/>
      <c r="M27" s="35">
        <f t="shared" si="2"/>
        <v>0</v>
      </c>
      <c r="N27" s="7"/>
      <c r="O27" s="6"/>
      <c r="P27" s="36">
        <f>N27+O27</f>
        <v>0</v>
      </c>
      <c r="Q27">
        <f t="shared" si="4"/>
        <v>97</v>
      </c>
    </row>
    <row r="28" spans="1:17" ht="13.5" thickBot="1">
      <c r="A28" s="31" t="s">
        <v>173</v>
      </c>
      <c r="B28" s="32" t="s">
        <v>28</v>
      </c>
      <c r="C28" s="34" t="s">
        <v>87</v>
      </c>
      <c r="D28" s="34">
        <f t="shared" si="5"/>
        <v>260</v>
      </c>
      <c r="E28" s="34">
        <v>87</v>
      </c>
      <c r="F28" s="7">
        <f>J28+M28</f>
        <v>173</v>
      </c>
      <c r="G28" s="7"/>
      <c r="H28" s="7">
        <v>34</v>
      </c>
      <c r="I28" s="7">
        <v>46</v>
      </c>
      <c r="J28" s="35">
        <f t="shared" si="1"/>
        <v>80</v>
      </c>
      <c r="K28" s="7">
        <v>24</v>
      </c>
      <c r="L28" s="7">
        <v>69</v>
      </c>
      <c r="M28" s="35">
        <f t="shared" si="2"/>
        <v>93</v>
      </c>
      <c r="N28" s="7"/>
      <c r="O28" s="6"/>
      <c r="P28" s="36"/>
      <c r="Q28">
        <f t="shared" si="4"/>
        <v>173</v>
      </c>
    </row>
    <row r="29" spans="1:17" ht="13.5" thickBot="1">
      <c r="A29" s="31" t="s">
        <v>174</v>
      </c>
      <c r="B29" s="32" t="s">
        <v>29</v>
      </c>
      <c r="C29" s="34" t="s">
        <v>84</v>
      </c>
      <c r="D29" s="34">
        <f t="shared" si="5"/>
        <v>245</v>
      </c>
      <c r="E29" s="34">
        <v>82</v>
      </c>
      <c r="F29" s="7">
        <f>J29+M29+P29</f>
        <v>163</v>
      </c>
      <c r="G29" s="7"/>
      <c r="H29" s="7"/>
      <c r="I29" s="7"/>
      <c r="J29" s="35">
        <f t="shared" si="1"/>
        <v>0</v>
      </c>
      <c r="K29" s="7">
        <v>48</v>
      </c>
      <c r="L29" s="7">
        <v>115</v>
      </c>
      <c r="M29" s="35">
        <f t="shared" si="2"/>
        <v>163</v>
      </c>
      <c r="N29" s="7"/>
      <c r="O29" s="6"/>
      <c r="P29" s="36">
        <f aca="true" t="shared" si="7" ref="P29:P58">N29+O29</f>
        <v>0</v>
      </c>
      <c r="Q29">
        <f t="shared" si="4"/>
        <v>163</v>
      </c>
    </row>
    <row r="30" spans="1:17" ht="13.5" thickBot="1">
      <c r="A30" s="31" t="s">
        <v>175</v>
      </c>
      <c r="B30" s="32" t="s">
        <v>15</v>
      </c>
      <c r="C30" s="34" t="s">
        <v>93</v>
      </c>
      <c r="D30" s="34">
        <f t="shared" si="5"/>
        <v>85</v>
      </c>
      <c r="E30" s="34">
        <f t="shared" si="6"/>
        <v>28</v>
      </c>
      <c r="F30" s="7">
        <f>J30+M30+P30</f>
        <v>57</v>
      </c>
      <c r="G30" s="7"/>
      <c r="H30" s="7">
        <v>17</v>
      </c>
      <c r="I30" s="7">
        <v>23</v>
      </c>
      <c r="J30" s="35">
        <f t="shared" si="1"/>
        <v>40</v>
      </c>
      <c r="K30" s="7">
        <v>17</v>
      </c>
      <c r="L30" s="7"/>
      <c r="M30" s="35">
        <f t="shared" si="2"/>
        <v>17</v>
      </c>
      <c r="N30" s="7"/>
      <c r="O30" s="6"/>
      <c r="P30" s="36">
        <f t="shared" si="7"/>
        <v>0</v>
      </c>
      <c r="Q30">
        <f t="shared" si="4"/>
        <v>57</v>
      </c>
    </row>
    <row r="31" spans="1:17" ht="16.5" thickBot="1">
      <c r="A31" s="38" t="s">
        <v>94</v>
      </c>
      <c r="B31" s="39" t="s">
        <v>95</v>
      </c>
      <c r="C31" s="40" t="s">
        <v>96</v>
      </c>
      <c r="D31" s="41">
        <f aca="true" t="shared" si="8" ref="D31:I31">SUM(D32:D36)</f>
        <v>309</v>
      </c>
      <c r="E31" s="41">
        <f t="shared" si="8"/>
        <v>103</v>
      </c>
      <c r="F31" s="41">
        <f t="shared" si="8"/>
        <v>206</v>
      </c>
      <c r="G31" s="41">
        <f t="shared" si="8"/>
        <v>118</v>
      </c>
      <c r="H31" s="41">
        <f t="shared" si="8"/>
        <v>119</v>
      </c>
      <c r="I31" s="41">
        <f t="shared" si="8"/>
        <v>23</v>
      </c>
      <c r="J31" s="42">
        <f t="shared" si="1"/>
        <v>142</v>
      </c>
      <c r="K31" s="41">
        <f>SUM(K32:K36)</f>
        <v>0</v>
      </c>
      <c r="L31" s="41">
        <f>SUM(L32:L36)</f>
        <v>32</v>
      </c>
      <c r="M31" s="43">
        <f t="shared" si="2"/>
        <v>32</v>
      </c>
      <c r="N31" s="41">
        <f>SUM(N32:N36)</f>
        <v>32</v>
      </c>
      <c r="O31" s="44">
        <f>SUM(O32:O36)</f>
        <v>0</v>
      </c>
      <c r="P31" s="44">
        <f t="shared" si="7"/>
        <v>32</v>
      </c>
      <c r="Q31">
        <f t="shared" si="4"/>
        <v>206</v>
      </c>
    </row>
    <row r="32" spans="1:17" ht="39" thickBot="1">
      <c r="A32" s="45" t="s">
        <v>97</v>
      </c>
      <c r="B32" s="46" t="s">
        <v>30</v>
      </c>
      <c r="C32" s="34" t="s">
        <v>24</v>
      </c>
      <c r="D32" s="47">
        <f>E32+F32</f>
        <v>52</v>
      </c>
      <c r="E32" s="47">
        <v>17</v>
      </c>
      <c r="F32" s="45">
        <v>35</v>
      </c>
      <c r="G32" s="45">
        <v>20</v>
      </c>
      <c r="H32" s="45">
        <v>35</v>
      </c>
      <c r="I32" s="45"/>
      <c r="J32" s="35">
        <f t="shared" si="1"/>
        <v>35</v>
      </c>
      <c r="K32" s="45"/>
      <c r="L32" s="45"/>
      <c r="M32" s="37">
        <f t="shared" si="2"/>
        <v>0</v>
      </c>
      <c r="N32" s="45"/>
      <c r="O32" s="45"/>
      <c r="P32" s="48">
        <f t="shared" si="7"/>
        <v>0</v>
      </c>
      <c r="Q32">
        <f t="shared" si="4"/>
        <v>35</v>
      </c>
    </row>
    <row r="33" spans="1:17" ht="39" thickBot="1">
      <c r="A33" s="45" t="s">
        <v>32</v>
      </c>
      <c r="B33" s="49" t="s">
        <v>31</v>
      </c>
      <c r="C33" s="34" t="s">
        <v>98</v>
      </c>
      <c r="D33" s="47">
        <f>E33+F33</f>
        <v>113</v>
      </c>
      <c r="E33" s="47">
        <v>38</v>
      </c>
      <c r="F33" s="24">
        <v>75</v>
      </c>
      <c r="G33" s="24">
        <v>40</v>
      </c>
      <c r="H33" s="5">
        <v>75</v>
      </c>
      <c r="I33" s="5"/>
      <c r="J33" s="35">
        <f t="shared" si="1"/>
        <v>75</v>
      </c>
      <c r="K33" s="5"/>
      <c r="L33" s="5"/>
      <c r="M33" s="37">
        <f t="shared" si="2"/>
        <v>0</v>
      </c>
      <c r="N33" s="5"/>
      <c r="O33" s="5"/>
      <c r="P33" s="48">
        <f t="shared" si="7"/>
        <v>0</v>
      </c>
      <c r="Q33">
        <f t="shared" si="4"/>
        <v>75</v>
      </c>
    </row>
    <row r="34" spans="1:17" ht="26.25" thickBot="1">
      <c r="A34" s="31" t="s">
        <v>33</v>
      </c>
      <c r="B34" s="50" t="s">
        <v>35</v>
      </c>
      <c r="C34" s="34" t="s">
        <v>88</v>
      </c>
      <c r="D34" s="47">
        <f>E34+F34</f>
        <v>48</v>
      </c>
      <c r="E34" s="47">
        <f>F34/2</f>
        <v>16</v>
      </c>
      <c r="F34" s="21">
        <v>32</v>
      </c>
      <c r="G34" s="21">
        <v>16</v>
      </c>
      <c r="H34" s="7">
        <v>9</v>
      </c>
      <c r="I34" s="7">
        <v>23</v>
      </c>
      <c r="J34" s="35">
        <f t="shared" si="1"/>
        <v>32</v>
      </c>
      <c r="K34" s="7"/>
      <c r="L34" s="7"/>
      <c r="M34" s="37">
        <f t="shared" si="2"/>
        <v>0</v>
      </c>
      <c r="N34" s="7"/>
      <c r="O34" s="6"/>
      <c r="P34" s="48">
        <f t="shared" si="7"/>
        <v>0</v>
      </c>
      <c r="Q34">
        <f t="shared" si="4"/>
        <v>32</v>
      </c>
    </row>
    <row r="35" spans="1:17" ht="39" thickBot="1">
      <c r="A35" s="31" t="s">
        <v>20</v>
      </c>
      <c r="B35" s="50" t="s">
        <v>36</v>
      </c>
      <c r="C35" s="34" t="s">
        <v>99</v>
      </c>
      <c r="D35" s="47">
        <f>E35+F35</f>
        <v>48</v>
      </c>
      <c r="E35" s="47">
        <f>F35/2</f>
        <v>16</v>
      </c>
      <c r="F35" s="21">
        <v>32</v>
      </c>
      <c r="G35" s="21">
        <v>16</v>
      </c>
      <c r="H35" s="7"/>
      <c r="I35" s="7"/>
      <c r="J35" s="35">
        <f t="shared" si="1"/>
        <v>0</v>
      </c>
      <c r="K35" s="7"/>
      <c r="L35" s="7"/>
      <c r="M35" s="37">
        <f t="shared" si="2"/>
        <v>0</v>
      </c>
      <c r="N35" s="7">
        <v>32</v>
      </c>
      <c r="O35" s="6"/>
      <c r="P35" s="48">
        <f t="shared" si="7"/>
        <v>32</v>
      </c>
      <c r="Q35">
        <f t="shared" si="4"/>
        <v>32</v>
      </c>
    </row>
    <row r="36" spans="1:17" ht="15.75" customHeight="1" thickBot="1">
      <c r="A36" s="31" t="s">
        <v>34</v>
      </c>
      <c r="B36" s="50" t="s">
        <v>16</v>
      </c>
      <c r="C36" s="34" t="s">
        <v>100</v>
      </c>
      <c r="D36" s="47">
        <f>E36+F36</f>
        <v>48</v>
      </c>
      <c r="E36" s="47">
        <f>F36/2</f>
        <v>16</v>
      </c>
      <c r="F36" s="21">
        <v>32</v>
      </c>
      <c r="G36" s="21">
        <v>26</v>
      </c>
      <c r="H36" s="7"/>
      <c r="I36" s="7"/>
      <c r="J36" s="51"/>
      <c r="K36" s="7"/>
      <c r="L36" s="7">
        <v>32</v>
      </c>
      <c r="M36" s="37">
        <f t="shared" si="2"/>
        <v>32</v>
      </c>
      <c r="N36" s="7"/>
      <c r="O36" s="6"/>
      <c r="P36" s="48">
        <f t="shared" si="7"/>
        <v>0</v>
      </c>
      <c r="Q36">
        <f t="shared" si="4"/>
        <v>32</v>
      </c>
    </row>
    <row r="37" spans="1:17" ht="13.5" thickBot="1">
      <c r="A37" s="52" t="s">
        <v>3</v>
      </c>
      <c r="B37" s="53" t="s">
        <v>101</v>
      </c>
      <c r="C37" s="54" t="s">
        <v>102</v>
      </c>
      <c r="D37" s="55">
        <f>D38+D72</f>
        <v>662</v>
      </c>
      <c r="E37" s="55">
        <f>E38+E72</f>
        <v>221</v>
      </c>
      <c r="F37" s="55">
        <f>F38+F72</f>
        <v>442</v>
      </c>
      <c r="G37" s="55">
        <f>G38+G72</f>
        <v>244</v>
      </c>
      <c r="H37" s="55"/>
      <c r="I37" s="55">
        <f aca="true" t="shared" si="9" ref="I37:O37">I38+I72</f>
        <v>76</v>
      </c>
      <c r="J37" s="55">
        <f t="shared" si="9"/>
        <v>76</v>
      </c>
      <c r="K37" s="55">
        <f t="shared" si="9"/>
        <v>59</v>
      </c>
      <c r="L37" s="55">
        <f t="shared" si="9"/>
        <v>87</v>
      </c>
      <c r="M37" s="55">
        <f t="shared" si="9"/>
        <v>146</v>
      </c>
      <c r="N37" s="55">
        <f t="shared" si="9"/>
        <v>220</v>
      </c>
      <c r="O37" s="55">
        <f t="shared" si="9"/>
        <v>0</v>
      </c>
      <c r="P37" s="56">
        <f t="shared" si="7"/>
        <v>220</v>
      </c>
      <c r="Q37">
        <f t="shared" si="4"/>
        <v>442</v>
      </c>
    </row>
    <row r="38" spans="1:17" ht="13.5" thickBot="1">
      <c r="A38" s="26" t="s">
        <v>7</v>
      </c>
      <c r="B38" s="39" t="s">
        <v>4</v>
      </c>
      <c r="C38" s="57" t="s">
        <v>102</v>
      </c>
      <c r="D38" s="41">
        <f>D39+D43+D47+D51+D55+D59+D63+D67</f>
        <v>608</v>
      </c>
      <c r="E38" s="41">
        <f>E39+E43+E47+E51+E55+E59+E63+E68</f>
        <v>203</v>
      </c>
      <c r="F38" s="41">
        <f>F40+F44+F48+F52+F56+F60+F68+F64</f>
        <v>406</v>
      </c>
      <c r="G38" s="41">
        <f>G40+G44+G48+G52+G56+G60+G68+G64</f>
        <v>208</v>
      </c>
      <c r="H38" s="41"/>
      <c r="I38" s="41">
        <f aca="true" t="shared" si="10" ref="I38:O38">I40+I44+I48+I52+I56+I60+I68+I64</f>
        <v>76</v>
      </c>
      <c r="J38" s="41">
        <f t="shared" si="10"/>
        <v>76</v>
      </c>
      <c r="K38" s="41">
        <f t="shared" si="10"/>
        <v>59</v>
      </c>
      <c r="L38" s="41">
        <f t="shared" si="10"/>
        <v>75</v>
      </c>
      <c r="M38" s="41">
        <f t="shared" si="10"/>
        <v>134</v>
      </c>
      <c r="N38" s="41">
        <f t="shared" si="10"/>
        <v>196</v>
      </c>
      <c r="O38" s="41">
        <f t="shared" si="10"/>
        <v>0</v>
      </c>
      <c r="P38" s="44">
        <f t="shared" si="7"/>
        <v>196</v>
      </c>
      <c r="Q38">
        <f t="shared" si="4"/>
        <v>406</v>
      </c>
    </row>
    <row r="39" spans="1:17" ht="26.25" thickBot="1">
      <c r="A39" s="58" t="s">
        <v>103</v>
      </c>
      <c r="B39" s="59" t="s">
        <v>37</v>
      </c>
      <c r="C39" s="60" t="s">
        <v>177</v>
      </c>
      <c r="D39" s="47">
        <f>D40</f>
        <v>60</v>
      </c>
      <c r="E39" s="47">
        <v>20</v>
      </c>
      <c r="F39" s="47">
        <f>F40</f>
        <v>40</v>
      </c>
      <c r="G39" s="47">
        <f>G40+G41+G42</f>
        <v>22</v>
      </c>
      <c r="H39" s="47"/>
      <c r="I39" s="47">
        <f>I40+I41+I42</f>
        <v>112</v>
      </c>
      <c r="J39" s="61">
        <f>J40+J41+J42</f>
        <v>112</v>
      </c>
      <c r="K39" s="45"/>
      <c r="L39" s="45">
        <f>L40+L41+L42</f>
        <v>0</v>
      </c>
      <c r="M39" s="61">
        <f>M40+M41+M42</f>
        <v>36</v>
      </c>
      <c r="N39" s="45"/>
      <c r="O39" s="45"/>
      <c r="P39" s="48">
        <f t="shared" si="7"/>
        <v>0</v>
      </c>
      <c r="Q39">
        <f t="shared" si="4"/>
        <v>148</v>
      </c>
    </row>
    <row r="40" spans="1:17" ht="39.75" customHeight="1" thickBot="1">
      <c r="A40" s="58" t="s">
        <v>17</v>
      </c>
      <c r="B40" s="4" t="s">
        <v>38</v>
      </c>
      <c r="C40" s="34" t="s">
        <v>104</v>
      </c>
      <c r="D40" s="47">
        <f>E40+F40</f>
        <v>60</v>
      </c>
      <c r="E40" s="47">
        <v>20</v>
      </c>
      <c r="F40" s="47">
        <v>40</v>
      </c>
      <c r="G40" s="47">
        <v>22</v>
      </c>
      <c r="H40" s="47"/>
      <c r="I40" s="47">
        <v>40</v>
      </c>
      <c r="J40" s="62">
        <f>H40+I40</f>
        <v>40</v>
      </c>
      <c r="K40" s="47"/>
      <c r="L40" s="47"/>
      <c r="M40" s="47">
        <f>K40+L40</f>
        <v>0</v>
      </c>
      <c r="N40" s="47"/>
      <c r="O40" s="47"/>
      <c r="P40" s="63">
        <f t="shared" si="7"/>
        <v>0</v>
      </c>
      <c r="Q40" s="2">
        <f t="shared" si="4"/>
        <v>40</v>
      </c>
    </row>
    <row r="41" spans="1:17" ht="13.5" thickBot="1">
      <c r="A41" s="64" t="s">
        <v>54</v>
      </c>
      <c r="B41" s="47" t="s">
        <v>105</v>
      </c>
      <c r="C41" s="34" t="s">
        <v>104</v>
      </c>
      <c r="D41" s="65"/>
      <c r="E41" s="62"/>
      <c r="F41" s="47">
        <f>J41+M41+P41</f>
        <v>72</v>
      </c>
      <c r="G41" s="62"/>
      <c r="H41" s="62"/>
      <c r="I41" s="62">
        <v>72</v>
      </c>
      <c r="J41" s="66">
        <f>H41+I41</f>
        <v>72</v>
      </c>
      <c r="K41" s="5"/>
      <c r="L41" s="5"/>
      <c r="M41" s="61">
        <f>K41+L41</f>
        <v>0</v>
      </c>
      <c r="N41" s="5"/>
      <c r="O41" s="5"/>
      <c r="P41" s="48">
        <f t="shared" si="7"/>
        <v>0</v>
      </c>
      <c r="Q41">
        <f t="shared" si="4"/>
        <v>72</v>
      </c>
    </row>
    <row r="42" spans="1:17" ht="13.5" thickBot="1">
      <c r="A42" s="64" t="s">
        <v>106</v>
      </c>
      <c r="B42" s="47" t="s">
        <v>107</v>
      </c>
      <c r="C42" s="34" t="s">
        <v>108</v>
      </c>
      <c r="D42" s="65"/>
      <c r="E42" s="62"/>
      <c r="F42" s="47">
        <f>J42+M42+P42</f>
        <v>36</v>
      </c>
      <c r="G42" s="62"/>
      <c r="H42" s="62"/>
      <c r="I42" s="62"/>
      <c r="J42" s="66">
        <f>H42+I42</f>
        <v>0</v>
      </c>
      <c r="K42" s="5">
        <v>36</v>
      </c>
      <c r="L42" s="5"/>
      <c r="M42" s="61">
        <f>K42+L42</f>
        <v>36</v>
      </c>
      <c r="N42" s="5"/>
      <c r="O42" s="5"/>
      <c r="P42" s="48">
        <f t="shared" si="7"/>
        <v>0</v>
      </c>
      <c r="Q42">
        <f t="shared" si="4"/>
        <v>36</v>
      </c>
    </row>
    <row r="43" spans="1:17" ht="38.25">
      <c r="A43" s="67" t="s">
        <v>23</v>
      </c>
      <c r="B43" s="68" t="s">
        <v>39</v>
      </c>
      <c r="C43" s="57" t="s">
        <v>177</v>
      </c>
      <c r="D43" s="69">
        <f>E44+F44</f>
        <v>69</v>
      </c>
      <c r="E43" s="43">
        <v>23</v>
      </c>
      <c r="F43" s="43">
        <f>'[1]повар для печати (2)'!F41</f>
        <v>46</v>
      </c>
      <c r="G43" s="43">
        <f>G44+G45+G46</f>
        <v>25</v>
      </c>
      <c r="H43" s="43"/>
      <c r="I43" s="43">
        <f>I44+I45+I46</f>
        <v>72</v>
      </c>
      <c r="J43" s="43">
        <f>J44+J45+J46</f>
        <v>72</v>
      </c>
      <c r="K43" s="43">
        <f>K44+K45+K46</f>
        <v>10</v>
      </c>
      <c r="L43" s="43"/>
      <c r="M43" s="43"/>
      <c r="N43" s="43"/>
      <c r="O43" s="43"/>
      <c r="P43" s="44">
        <f t="shared" si="7"/>
        <v>0</v>
      </c>
      <c r="Q43">
        <f t="shared" si="4"/>
        <v>72</v>
      </c>
    </row>
    <row r="44" spans="1:17" ht="53.25" customHeight="1" thickBot="1">
      <c r="A44" s="47" t="s">
        <v>109</v>
      </c>
      <c r="B44" s="4" t="s">
        <v>40</v>
      </c>
      <c r="C44" s="34" t="s">
        <v>158</v>
      </c>
      <c r="D44" s="47">
        <v>69</v>
      </c>
      <c r="E44" s="47">
        <f>F44/2</f>
        <v>23</v>
      </c>
      <c r="F44" s="47">
        <v>46</v>
      </c>
      <c r="G44" s="47">
        <v>25</v>
      </c>
      <c r="H44" s="47"/>
      <c r="I44" s="47">
        <v>36</v>
      </c>
      <c r="J44" s="62">
        <f>H44+I44</f>
        <v>36</v>
      </c>
      <c r="K44" s="47">
        <v>10</v>
      </c>
      <c r="L44" s="47"/>
      <c r="M44" s="70">
        <f>K44+L44</f>
        <v>10</v>
      </c>
      <c r="N44" s="47"/>
      <c r="O44" s="47"/>
      <c r="P44" s="63">
        <f t="shared" si="7"/>
        <v>0</v>
      </c>
      <c r="Q44" s="2">
        <f t="shared" si="4"/>
        <v>46</v>
      </c>
    </row>
    <row r="45" spans="1:17" ht="13.5" thickBot="1">
      <c r="A45" s="47" t="s">
        <v>110</v>
      </c>
      <c r="B45" s="47" t="s">
        <v>105</v>
      </c>
      <c r="C45" s="34" t="s">
        <v>111</v>
      </c>
      <c r="D45" s="65"/>
      <c r="E45" s="62"/>
      <c r="F45" s="62">
        <v>36</v>
      </c>
      <c r="G45" s="62"/>
      <c r="H45" s="62"/>
      <c r="I45" s="62">
        <v>36</v>
      </c>
      <c r="J45" s="66">
        <f>H45+I45</f>
        <v>36</v>
      </c>
      <c r="K45" s="5"/>
      <c r="L45" s="5"/>
      <c r="M45" s="37"/>
      <c r="N45" s="5"/>
      <c r="O45" s="5"/>
      <c r="P45" s="48">
        <f t="shared" si="7"/>
        <v>0</v>
      </c>
      <c r="Q45">
        <f t="shared" si="4"/>
        <v>36</v>
      </c>
    </row>
    <row r="46" spans="1:17" ht="13.5" thickBot="1">
      <c r="A46" s="47" t="s">
        <v>112</v>
      </c>
      <c r="B46" s="47" t="s">
        <v>107</v>
      </c>
      <c r="C46" s="34" t="s">
        <v>83</v>
      </c>
      <c r="D46" s="65"/>
      <c r="E46" s="62"/>
      <c r="F46" s="62">
        <v>36</v>
      </c>
      <c r="G46" s="62"/>
      <c r="H46" s="62"/>
      <c r="I46" s="62"/>
      <c r="J46" s="66">
        <f>H46+I46</f>
        <v>0</v>
      </c>
      <c r="K46" s="5"/>
      <c r="L46" s="5">
        <v>36</v>
      </c>
      <c r="M46" s="37">
        <f aca="true" t="shared" si="11" ref="M46:M72">K46+L46</f>
        <v>36</v>
      </c>
      <c r="N46" s="5"/>
      <c r="O46" s="5"/>
      <c r="P46" s="48">
        <f t="shared" si="7"/>
        <v>0</v>
      </c>
      <c r="Q46">
        <f t="shared" si="4"/>
        <v>36</v>
      </c>
    </row>
    <row r="47" spans="1:17" ht="13.5" thickBot="1">
      <c r="A47" s="67" t="s">
        <v>18</v>
      </c>
      <c r="B47" s="71" t="s">
        <v>41</v>
      </c>
      <c r="C47" s="72" t="s">
        <v>177</v>
      </c>
      <c r="D47" s="73">
        <v>103</v>
      </c>
      <c r="E47" s="74">
        <v>35</v>
      </c>
      <c r="F47" s="42">
        <f>F48+F49+F50</f>
        <v>177</v>
      </c>
      <c r="G47" s="42">
        <f>G48+G49+G50</f>
        <v>30</v>
      </c>
      <c r="H47" s="42"/>
      <c r="I47" s="42"/>
      <c r="J47" s="42">
        <f>J48+J49+J50</f>
        <v>0</v>
      </c>
      <c r="K47" s="42">
        <f>K48+K49+K50</f>
        <v>121</v>
      </c>
      <c r="L47" s="42">
        <f>L48+L49+L50</f>
        <v>56</v>
      </c>
      <c r="M47" s="42">
        <f t="shared" si="11"/>
        <v>177</v>
      </c>
      <c r="N47" s="42"/>
      <c r="O47" s="42"/>
      <c r="P47" s="44">
        <f t="shared" si="7"/>
        <v>0</v>
      </c>
      <c r="Q47">
        <f t="shared" si="4"/>
        <v>177</v>
      </c>
    </row>
    <row r="48" spans="1:17" ht="26.25" thickBot="1">
      <c r="A48" s="75" t="s">
        <v>113</v>
      </c>
      <c r="B48" s="76" t="s">
        <v>42</v>
      </c>
      <c r="C48" s="34" t="s">
        <v>100</v>
      </c>
      <c r="D48" s="77">
        <f>F48+E48</f>
        <v>103</v>
      </c>
      <c r="E48" s="34">
        <v>34</v>
      </c>
      <c r="F48" s="34">
        <v>69</v>
      </c>
      <c r="G48" s="34">
        <v>30</v>
      </c>
      <c r="H48" s="34"/>
      <c r="I48" s="34"/>
      <c r="J48" s="35"/>
      <c r="K48" s="34">
        <v>49</v>
      </c>
      <c r="L48" s="34">
        <v>20</v>
      </c>
      <c r="M48" s="34">
        <f t="shared" si="11"/>
        <v>69</v>
      </c>
      <c r="N48" s="34"/>
      <c r="O48" s="78"/>
      <c r="P48" s="48">
        <f t="shared" si="7"/>
        <v>0</v>
      </c>
      <c r="Q48" s="79">
        <f t="shared" si="4"/>
        <v>69</v>
      </c>
    </row>
    <row r="49" spans="1:17" ht="13.5" thickBot="1">
      <c r="A49" s="75" t="s">
        <v>55</v>
      </c>
      <c r="B49" s="76" t="s">
        <v>105</v>
      </c>
      <c r="C49" s="34" t="s">
        <v>114</v>
      </c>
      <c r="D49" s="77"/>
      <c r="E49" s="34"/>
      <c r="F49" s="34">
        <v>72</v>
      </c>
      <c r="G49" s="34"/>
      <c r="H49" s="34"/>
      <c r="I49" s="34"/>
      <c r="J49" s="35"/>
      <c r="K49" s="7">
        <v>72</v>
      </c>
      <c r="L49" s="7"/>
      <c r="M49" s="35">
        <f t="shared" si="11"/>
        <v>72</v>
      </c>
      <c r="N49" s="7"/>
      <c r="O49" s="6"/>
      <c r="P49" s="48">
        <f t="shared" si="7"/>
        <v>0</v>
      </c>
      <c r="Q49">
        <f t="shared" si="4"/>
        <v>72</v>
      </c>
    </row>
    <row r="50" spans="1:17" ht="13.5" thickBot="1">
      <c r="A50" s="75" t="s">
        <v>56</v>
      </c>
      <c r="B50" s="76" t="s">
        <v>107</v>
      </c>
      <c r="C50" s="34" t="s">
        <v>115</v>
      </c>
      <c r="D50" s="77"/>
      <c r="E50" s="34"/>
      <c r="F50" s="34">
        <v>36</v>
      </c>
      <c r="G50" s="34"/>
      <c r="H50" s="34"/>
      <c r="I50" s="34"/>
      <c r="J50" s="35"/>
      <c r="K50" s="7"/>
      <c r="L50" s="7">
        <v>36</v>
      </c>
      <c r="M50" s="35">
        <f t="shared" si="11"/>
        <v>36</v>
      </c>
      <c r="N50" s="7"/>
      <c r="O50" s="6"/>
      <c r="P50" s="48">
        <f t="shared" si="7"/>
        <v>0</v>
      </c>
      <c r="Q50">
        <f t="shared" si="4"/>
        <v>36</v>
      </c>
    </row>
    <row r="51" spans="1:17" ht="13.5" thickBot="1">
      <c r="A51" s="80" t="s">
        <v>19</v>
      </c>
      <c r="B51" s="81" t="s">
        <v>47</v>
      </c>
      <c r="C51" s="82" t="s">
        <v>177</v>
      </c>
      <c r="D51" s="73">
        <v>54</v>
      </c>
      <c r="E51" s="73">
        <v>18</v>
      </c>
      <c r="F51" s="42">
        <f>F52</f>
        <v>36</v>
      </c>
      <c r="G51" s="42">
        <f>G52+G53+G54</f>
        <v>18</v>
      </c>
      <c r="H51" s="42"/>
      <c r="I51" s="42"/>
      <c r="J51" s="42">
        <f>J52+J53+J54</f>
        <v>0</v>
      </c>
      <c r="K51" s="42">
        <f>K52+K53+K54</f>
        <v>0</v>
      </c>
      <c r="L51" s="42">
        <f>L52+L53+L54</f>
        <v>72</v>
      </c>
      <c r="M51" s="42">
        <f t="shared" si="11"/>
        <v>72</v>
      </c>
      <c r="N51" s="42">
        <f>N52+N53+N54</f>
        <v>36</v>
      </c>
      <c r="O51" s="42"/>
      <c r="P51" s="44">
        <f t="shared" si="7"/>
        <v>36</v>
      </c>
      <c r="Q51">
        <f t="shared" si="4"/>
        <v>108</v>
      </c>
    </row>
    <row r="52" spans="1:17" ht="26.25" thickBot="1">
      <c r="A52" s="75" t="s">
        <v>21</v>
      </c>
      <c r="B52" s="76" t="s">
        <v>43</v>
      </c>
      <c r="C52" s="34" t="s">
        <v>116</v>
      </c>
      <c r="D52" s="77">
        <f>E52+F52</f>
        <v>54</v>
      </c>
      <c r="E52" s="34">
        <f>F52/2</f>
        <v>18</v>
      </c>
      <c r="F52" s="34">
        <v>36</v>
      </c>
      <c r="G52" s="34">
        <v>18</v>
      </c>
      <c r="H52" s="34"/>
      <c r="I52" s="34"/>
      <c r="J52" s="35"/>
      <c r="K52" s="34"/>
      <c r="L52" s="34">
        <v>36</v>
      </c>
      <c r="M52" s="35">
        <f t="shared" si="11"/>
        <v>36</v>
      </c>
      <c r="N52" s="34"/>
      <c r="O52" s="78"/>
      <c r="P52" s="48">
        <f t="shared" si="7"/>
        <v>0</v>
      </c>
      <c r="Q52" s="79">
        <f t="shared" si="4"/>
        <v>36</v>
      </c>
    </row>
    <row r="53" spans="1:17" ht="13.5" thickBot="1">
      <c r="A53" s="75" t="s">
        <v>57</v>
      </c>
      <c r="B53" s="76" t="s">
        <v>105</v>
      </c>
      <c r="C53" s="34" t="s">
        <v>108</v>
      </c>
      <c r="D53" s="77"/>
      <c r="E53" s="34"/>
      <c r="F53" s="34">
        <v>36</v>
      </c>
      <c r="G53" s="34"/>
      <c r="H53" s="34"/>
      <c r="I53" s="34"/>
      <c r="J53" s="35"/>
      <c r="K53" s="7"/>
      <c r="L53" s="7">
        <v>36</v>
      </c>
      <c r="M53" s="35">
        <f t="shared" si="11"/>
        <v>36</v>
      </c>
      <c r="N53" s="7"/>
      <c r="O53" s="6"/>
      <c r="P53" s="48">
        <f t="shared" si="7"/>
        <v>0</v>
      </c>
      <c r="Q53">
        <f t="shared" si="4"/>
        <v>36</v>
      </c>
    </row>
    <row r="54" spans="1:17" ht="13.5" thickBot="1">
      <c r="A54" s="75" t="s">
        <v>58</v>
      </c>
      <c r="B54" s="76" t="s">
        <v>107</v>
      </c>
      <c r="C54" s="34" t="s">
        <v>108</v>
      </c>
      <c r="D54" s="77"/>
      <c r="E54" s="34"/>
      <c r="F54" s="34">
        <v>36</v>
      </c>
      <c r="G54" s="34"/>
      <c r="H54" s="34"/>
      <c r="I54" s="34"/>
      <c r="J54" s="35"/>
      <c r="K54" s="7"/>
      <c r="L54" s="7"/>
      <c r="M54" s="35">
        <f t="shared" si="11"/>
        <v>0</v>
      </c>
      <c r="N54" s="7">
        <v>36</v>
      </c>
      <c r="O54" s="6"/>
      <c r="P54" s="48">
        <f t="shared" si="7"/>
        <v>36</v>
      </c>
      <c r="Q54">
        <f t="shared" si="4"/>
        <v>36</v>
      </c>
    </row>
    <row r="55" spans="1:17" ht="26.25" thickBot="1">
      <c r="A55" s="80" t="s">
        <v>117</v>
      </c>
      <c r="B55" s="81" t="s">
        <v>44</v>
      </c>
      <c r="C55" s="82" t="s">
        <v>177</v>
      </c>
      <c r="D55" s="73">
        <f>D56</f>
        <v>64</v>
      </c>
      <c r="E55" s="42">
        <v>21</v>
      </c>
      <c r="F55" s="42">
        <f>F56</f>
        <v>43</v>
      </c>
      <c r="G55" s="42">
        <f>G56+G57+G58</f>
        <v>22</v>
      </c>
      <c r="H55" s="42"/>
      <c r="I55" s="42"/>
      <c r="J55" s="42">
        <f>J56+J57+J58</f>
        <v>0</v>
      </c>
      <c r="K55" s="42"/>
      <c r="L55" s="42">
        <f>L56+L57+L58</f>
        <v>91</v>
      </c>
      <c r="M55" s="42">
        <f t="shared" si="11"/>
        <v>91</v>
      </c>
      <c r="N55" s="42">
        <f>N56+N57+N58</f>
        <v>60</v>
      </c>
      <c r="O55" s="42"/>
      <c r="P55" s="44">
        <f t="shared" si="7"/>
        <v>60</v>
      </c>
      <c r="Q55">
        <f t="shared" si="4"/>
        <v>151</v>
      </c>
    </row>
    <row r="56" spans="1:17" ht="39" thickBot="1">
      <c r="A56" s="75" t="s">
        <v>118</v>
      </c>
      <c r="B56" s="76" t="s">
        <v>119</v>
      </c>
      <c r="C56" s="34" t="s">
        <v>99</v>
      </c>
      <c r="D56" s="77">
        <f>E56+F56</f>
        <v>64</v>
      </c>
      <c r="E56" s="34">
        <v>21</v>
      </c>
      <c r="F56" s="34">
        <v>43</v>
      </c>
      <c r="G56" s="34">
        <v>22</v>
      </c>
      <c r="H56" s="34"/>
      <c r="I56" s="34"/>
      <c r="J56" s="35"/>
      <c r="K56" s="34"/>
      <c r="L56" s="34">
        <v>19</v>
      </c>
      <c r="M56" s="35">
        <f t="shared" si="11"/>
        <v>19</v>
      </c>
      <c r="N56" s="34">
        <v>24</v>
      </c>
      <c r="O56" s="78"/>
      <c r="P56" s="48">
        <f t="shared" si="7"/>
        <v>24</v>
      </c>
      <c r="Q56" s="79">
        <f t="shared" si="4"/>
        <v>43</v>
      </c>
    </row>
    <row r="57" spans="1:17" ht="13.5" thickBot="1">
      <c r="A57" s="75" t="s">
        <v>120</v>
      </c>
      <c r="B57" s="76" t="s">
        <v>105</v>
      </c>
      <c r="C57" s="34" t="s">
        <v>121</v>
      </c>
      <c r="D57" s="77"/>
      <c r="E57" s="34"/>
      <c r="F57" s="34">
        <v>72</v>
      </c>
      <c r="G57" s="34"/>
      <c r="H57" s="34"/>
      <c r="I57" s="34"/>
      <c r="J57" s="35"/>
      <c r="K57" s="7"/>
      <c r="L57" s="7">
        <v>72</v>
      </c>
      <c r="M57" s="35">
        <f t="shared" si="11"/>
        <v>72</v>
      </c>
      <c r="N57" s="7"/>
      <c r="O57" s="6"/>
      <c r="P57" s="48">
        <f t="shared" si="7"/>
        <v>0</v>
      </c>
      <c r="Q57">
        <f t="shared" si="4"/>
        <v>72</v>
      </c>
    </row>
    <row r="58" spans="1:17" ht="13.5" thickBot="1">
      <c r="A58" s="75" t="s">
        <v>122</v>
      </c>
      <c r="B58" s="76" t="s">
        <v>107</v>
      </c>
      <c r="C58" s="34" t="s">
        <v>121</v>
      </c>
      <c r="D58" s="77"/>
      <c r="E58" s="34"/>
      <c r="F58" s="34">
        <v>36</v>
      </c>
      <c r="G58" s="34"/>
      <c r="H58" s="34"/>
      <c r="I58" s="34"/>
      <c r="J58" s="35"/>
      <c r="K58" s="7"/>
      <c r="L58" s="7"/>
      <c r="M58" s="35">
        <f t="shared" si="11"/>
        <v>0</v>
      </c>
      <c r="N58" s="7">
        <v>36</v>
      </c>
      <c r="O58" s="6"/>
      <c r="P58" s="48">
        <f t="shared" si="7"/>
        <v>36</v>
      </c>
      <c r="Q58">
        <f t="shared" si="4"/>
        <v>36</v>
      </c>
    </row>
    <row r="59" spans="1:16" ht="26.25" thickBot="1">
      <c r="A59" s="80" t="s">
        <v>123</v>
      </c>
      <c r="B59" s="81" t="s">
        <v>45</v>
      </c>
      <c r="C59" s="82" t="s">
        <v>177</v>
      </c>
      <c r="D59" s="73">
        <v>90</v>
      </c>
      <c r="E59" s="42">
        <v>30</v>
      </c>
      <c r="F59" s="42">
        <f>F60+F61+F62</f>
        <v>168</v>
      </c>
      <c r="G59" s="42">
        <f>G60+G61+G62</f>
        <v>30</v>
      </c>
      <c r="H59" s="42"/>
      <c r="I59" s="42"/>
      <c r="J59" s="42"/>
      <c r="K59" s="42"/>
      <c r="L59" s="42"/>
      <c r="M59" s="42">
        <f t="shared" si="11"/>
        <v>0</v>
      </c>
      <c r="N59" s="42">
        <f>N60+N61+N62</f>
        <v>168</v>
      </c>
      <c r="O59" s="42"/>
      <c r="P59" s="44"/>
    </row>
    <row r="60" spans="1:17" ht="39" thickBot="1">
      <c r="A60" s="75" t="s">
        <v>124</v>
      </c>
      <c r="B60" s="76" t="s">
        <v>46</v>
      </c>
      <c r="C60" s="34" t="s">
        <v>99</v>
      </c>
      <c r="D60" s="77">
        <f>E60+F60</f>
        <v>90</v>
      </c>
      <c r="E60" s="34">
        <f>F60/2</f>
        <v>30</v>
      </c>
      <c r="F60" s="34">
        <v>60</v>
      </c>
      <c r="G60" s="34">
        <v>30</v>
      </c>
      <c r="H60" s="34"/>
      <c r="I60" s="34"/>
      <c r="J60" s="35"/>
      <c r="K60" s="34"/>
      <c r="L60" s="34"/>
      <c r="M60" s="35">
        <f t="shared" si="11"/>
        <v>0</v>
      </c>
      <c r="N60" s="34">
        <v>60</v>
      </c>
      <c r="O60" s="78"/>
      <c r="P60" s="48"/>
      <c r="Q60" s="79"/>
    </row>
    <row r="61" spans="1:16" ht="13.5" thickBot="1">
      <c r="A61" s="75" t="s">
        <v>125</v>
      </c>
      <c r="B61" s="76" t="s">
        <v>105</v>
      </c>
      <c r="C61" s="34" t="s">
        <v>121</v>
      </c>
      <c r="D61" s="77"/>
      <c r="E61" s="34"/>
      <c r="F61" s="34">
        <v>72</v>
      </c>
      <c r="G61" s="34"/>
      <c r="H61" s="34"/>
      <c r="I61" s="34"/>
      <c r="J61" s="35"/>
      <c r="K61" s="7"/>
      <c r="L61" s="7"/>
      <c r="M61" s="35">
        <f t="shared" si="11"/>
        <v>0</v>
      </c>
      <c r="N61" s="7">
        <v>72</v>
      </c>
      <c r="O61" s="6"/>
      <c r="P61" s="48"/>
    </row>
    <row r="62" spans="1:16" ht="13.5" thickBot="1">
      <c r="A62" s="75" t="s">
        <v>126</v>
      </c>
      <c r="B62" s="76" t="s">
        <v>107</v>
      </c>
      <c r="C62" s="34" t="s">
        <v>121</v>
      </c>
      <c r="D62" s="77"/>
      <c r="E62" s="34"/>
      <c r="F62" s="34">
        <v>36</v>
      </c>
      <c r="G62" s="34"/>
      <c r="H62" s="34"/>
      <c r="I62" s="34"/>
      <c r="J62" s="35"/>
      <c r="K62" s="7"/>
      <c r="L62" s="7"/>
      <c r="M62" s="35">
        <f t="shared" si="11"/>
        <v>0</v>
      </c>
      <c r="N62" s="7">
        <v>36</v>
      </c>
      <c r="O62" s="6"/>
      <c r="P62" s="48"/>
    </row>
    <row r="63" spans="1:16" ht="33" customHeight="1" thickBot="1">
      <c r="A63" s="80" t="s">
        <v>127</v>
      </c>
      <c r="B63" s="81" t="s">
        <v>48</v>
      </c>
      <c r="C63" s="28" t="s">
        <v>177</v>
      </c>
      <c r="D63" s="73">
        <v>45</v>
      </c>
      <c r="E63" s="42">
        <v>15</v>
      </c>
      <c r="F63" s="42">
        <f>F64</f>
        <v>30</v>
      </c>
      <c r="G63" s="42">
        <f>G64+G65+G66</f>
        <v>16</v>
      </c>
      <c r="H63" s="42"/>
      <c r="I63" s="42"/>
      <c r="J63" s="42"/>
      <c r="K63" s="42"/>
      <c r="L63" s="42"/>
      <c r="M63" s="42">
        <f t="shared" si="11"/>
        <v>0</v>
      </c>
      <c r="N63" s="42">
        <f>N64+N65+N66</f>
        <v>102</v>
      </c>
      <c r="O63" s="42"/>
      <c r="P63" s="44"/>
    </row>
    <row r="64" spans="1:17" ht="26.25" thickBot="1">
      <c r="A64" s="75" t="s">
        <v>128</v>
      </c>
      <c r="B64" s="76" t="s">
        <v>49</v>
      </c>
      <c r="C64" s="34" t="s">
        <v>129</v>
      </c>
      <c r="D64" s="77">
        <f>E64+F64</f>
        <v>45</v>
      </c>
      <c r="E64" s="34">
        <f>F64/2</f>
        <v>15</v>
      </c>
      <c r="F64" s="34">
        <v>30</v>
      </c>
      <c r="G64" s="34">
        <v>16</v>
      </c>
      <c r="H64" s="34"/>
      <c r="I64" s="34"/>
      <c r="J64" s="35"/>
      <c r="K64" s="34"/>
      <c r="L64" s="34"/>
      <c r="M64" s="35">
        <f t="shared" si="11"/>
        <v>0</v>
      </c>
      <c r="N64" s="34">
        <v>30</v>
      </c>
      <c r="O64" s="78"/>
      <c r="P64" s="48">
        <f aca="true" t="shared" si="12" ref="P64:P72">N64+O64</f>
        <v>30</v>
      </c>
      <c r="Q64" s="79">
        <f aca="true" t="shared" si="13" ref="Q64:Q72">J64+M64+P64</f>
        <v>30</v>
      </c>
    </row>
    <row r="65" spans="1:17" ht="13.5" thickBot="1">
      <c r="A65" s="75" t="s">
        <v>130</v>
      </c>
      <c r="B65" s="76" t="s">
        <v>105</v>
      </c>
      <c r="C65" s="34" t="s">
        <v>121</v>
      </c>
      <c r="D65" s="77"/>
      <c r="E65" s="34"/>
      <c r="F65" s="34">
        <v>36</v>
      </c>
      <c r="G65" s="34"/>
      <c r="H65" s="34"/>
      <c r="I65" s="34"/>
      <c r="J65" s="35"/>
      <c r="K65" s="7"/>
      <c r="L65" s="7"/>
      <c r="M65" s="35">
        <f t="shared" si="11"/>
        <v>0</v>
      </c>
      <c r="N65" s="7">
        <v>36</v>
      </c>
      <c r="O65" s="6"/>
      <c r="P65" s="48">
        <f t="shared" si="12"/>
        <v>36</v>
      </c>
      <c r="Q65">
        <f t="shared" si="13"/>
        <v>36</v>
      </c>
    </row>
    <row r="66" spans="1:17" ht="13.5" thickBot="1">
      <c r="A66" s="83" t="s">
        <v>131</v>
      </c>
      <c r="B66" s="76" t="s">
        <v>107</v>
      </c>
      <c r="C66" s="34" t="s">
        <v>121</v>
      </c>
      <c r="D66" s="77"/>
      <c r="E66" s="34"/>
      <c r="F66" s="34">
        <v>36</v>
      </c>
      <c r="G66" s="34"/>
      <c r="H66" s="34"/>
      <c r="I66" s="34"/>
      <c r="J66" s="35"/>
      <c r="K66" s="7"/>
      <c r="L66" s="7"/>
      <c r="M66" s="35">
        <f t="shared" si="11"/>
        <v>0</v>
      </c>
      <c r="N66" s="7">
        <v>36</v>
      </c>
      <c r="O66" s="6"/>
      <c r="P66" s="48">
        <f t="shared" si="12"/>
        <v>36</v>
      </c>
      <c r="Q66">
        <f t="shared" si="13"/>
        <v>36</v>
      </c>
    </row>
    <row r="67" spans="1:17" ht="26.25" customHeight="1" thickBot="1">
      <c r="A67" s="67" t="s">
        <v>132</v>
      </c>
      <c r="B67" s="81" t="s">
        <v>50</v>
      </c>
      <c r="C67" s="42" t="s">
        <v>177</v>
      </c>
      <c r="D67" s="73">
        <v>123</v>
      </c>
      <c r="E67" s="42">
        <v>41</v>
      </c>
      <c r="F67" s="42">
        <f>F68</f>
        <v>82</v>
      </c>
      <c r="G67" s="42">
        <f>G68+G69+G70</f>
        <v>45</v>
      </c>
      <c r="H67" s="42"/>
      <c r="I67" s="42"/>
      <c r="J67" s="42"/>
      <c r="K67" s="42"/>
      <c r="L67" s="42"/>
      <c r="M67" s="42">
        <f t="shared" si="11"/>
        <v>0</v>
      </c>
      <c r="N67" s="42">
        <v>190</v>
      </c>
      <c r="O67" s="42"/>
      <c r="P67" s="44">
        <f t="shared" si="12"/>
        <v>190</v>
      </c>
      <c r="Q67">
        <f t="shared" si="13"/>
        <v>190</v>
      </c>
    </row>
    <row r="68" spans="1:17" ht="39" thickBot="1">
      <c r="A68" s="83" t="s">
        <v>133</v>
      </c>
      <c r="B68" s="76" t="s">
        <v>51</v>
      </c>
      <c r="C68" s="34" t="s">
        <v>134</v>
      </c>
      <c r="D68" s="77">
        <f>E68+F68</f>
        <v>123</v>
      </c>
      <c r="E68" s="34">
        <f>F68/2</f>
        <v>41</v>
      </c>
      <c r="F68" s="34">
        <v>82</v>
      </c>
      <c r="G68" s="34">
        <v>45</v>
      </c>
      <c r="H68" s="34"/>
      <c r="I68" s="34"/>
      <c r="J68" s="35"/>
      <c r="K68" s="34"/>
      <c r="L68" s="34"/>
      <c r="M68" s="35">
        <f t="shared" si="11"/>
        <v>0</v>
      </c>
      <c r="N68" s="34">
        <v>82</v>
      </c>
      <c r="O68" s="78"/>
      <c r="P68" s="48">
        <f t="shared" si="12"/>
        <v>82</v>
      </c>
      <c r="Q68" s="79">
        <f t="shared" si="13"/>
        <v>82</v>
      </c>
    </row>
    <row r="69" spans="1:17" ht="13.5" thickBot="1">
      <c r="A69" s="83" t="s">
        <v>135</v>
      </c>
      <c r="B69" s="76" t="s">
        <v>105</v>
      </c>
      <c r="C69" s="34" t="s">
        <v>129</v>
      </c>
      <c r="D69" s="77"/>
      <c r="E69" s="34"/>
      <c r="F69" s="34">
        <v>72</v>
      </c>
      <c r="G69" s="34"/>
      <c r="H69" s="34"/>
      <c r="I69" s="34"/>
      <c r="J69" s="35"/>
      <c r="K69" s="7"/>
      <c r="L69" s="7"/>
      <c r="M69" s="35">
        <f t="shared" si="11"/>
        <v>0</v>
      </c>
      <c r="N69" s="7">
        <v>72</v>
      </c>
      <c r="O69" s="6"/>
      <c r="P69" s="48">
        <f t="shared" si="12"/>
        <v>72</v>
      </c>
      <c r="Q69">
        <f t="shared" si="13"/>
        <v>72</v>
      </c>
    </row>
    <row r="70" spans="1:17" ht="13.5" thickBot="1">
      <c r="A70" s="83" t="s">
        <v>136</v>
      </c>
      <c r="B70" s="76" t="s">
        <v>107</v>
      </c>
      <c r="C70" s="34" t="s">
        <v>121</v>
      </c>
      <c r="D70" s="77"/>
      <c r="E70" s="34"/>
      <c r="F70" s="34">
        <v>36</v>
      </c>
      <c r="G70" s="34"/>
      <c r="H70" s="34"/>
      <c r="I70" s="34"/>
      <c r="J70" s="35"/>
      <c r="K70" s="7"/>
      <c r="L70" s="7"/>
      <c r="M70" s="35">
        <f t="shared" si="11"/>
        <v>0</v>
      </c>
      <c r="N70" s="7">
        <v>36</v>
      </c>
      <c r="O70" s="6"/>
      <c r="P70" s="48">
        <f t="shared" si="12"/>
        <v>36</v>
      </c>
      <c r="Q70">
        <f t="shared" si="13"/>
        <v>36</v>
      </c>
    </row>
    <row r="71" spans="1:17" ht="13.5" hidden="1" thickBot="1">
      <c r="A71" s="2"/>
      <c r="B71" s="76"/>
      <c r="C71" s="34"/>
      <c r="D71" s="77"/>
      <c r="E71" s="34"/>
      <c r="F71" s="34"/>
      <c r="G71" s="34"/>
      <c r="H71" s="34"/>
      <c r="I71" s="34"/>
      <c r="J71" s="35"/>
      <c r="K71" s="7"/>
      <c r="L71" s="7"/>
      <c r="M71" s="35">
        <f t="shared" si="11"/>
        <v>0</v>
      </c>
      <c r="N71" s="7"/>
      <c r="O71" s="6"/>
      <c r="P71" s="48">
        <f t="shared" si="12"/>
        <v>0</v>
      </c>
      <c r="Q71">
        <f t="shared" si="13"/>
        <v>0</v>
      </c>
    </row>
    <row r="72" spans="1:17" ht="13.5" customHeight="1" thickBot="1">
      <c r="A72" s="38" t="s">
        <v>5</v>
      </c>
      <c r="B72" s="39" t="s">
        <v>22</v>
      </c>
      <c r="C72" s="43" t="s">
        <v>137</v>
      </c>
      <c r="D72" s="84">
        <f>E72+F72</f>
        <v>54</v>
      </c>
      <c r="E72" s="41">
        <v>18</v>
      </c>
      <c r="F72" s="43">
        <v>36</v>
      </c>
      <c r="G72" s="41">
        <v>36</v>
      </c>
      <c r="H72" s="43"/>
      <c r="I72" s="43"/>
      <c r="J72" s="43"/>
      <c r="K72" s="43"/>
      <c r="L72" s="43">
        <v>12</v>
      </c>
      <c r="M72" s="43">
        <f t="shared" si="11"/>
        <v>12</v>
      </c>
      <c r="N72" s="43">
        <v>24</v>
      </c>
      <c r="O72" s="85"/>
      <c r="P72" s="44">
        <f t="shared" si="12"/>
        <v>24</v>
      </c>
      <c r="Q72">
        <f t="shared" si="13"/>
        <v>36</v>
      </c>
    </row>
    <row r="73" spans="1:17" ht="12.75">
      <c r="A73" s="86"/>
      <c r="B73" s="86" t="s">
        <v>138</v>
      </c>
      <c r="C73" s="87" t="s">
        <v>139</v>
      </c>
      <c r="D73" s="88">
        <f>E73+F73</f>
        <v>4806</v>
      </c>
      <c r="E73" s="89">
        <f>E13+E31+E37</f>
        <v>1350</v>
      </c>
      <c r="F73" s="89">
        <f aca="true" t="shared" si="14" ref="F73:N73">F13+F31+F37+F41+F42+F45+F46+F49+F50+F53+F54+F57+F58+F61+F62+F65+F66+F69+F70</f>
        <v>3456</v>
      </c>
      <c r="G73" s="89">
        <f t="shared" si="14"/>
        <v>593</v>
      </c>
      <c r="H73" s="89">
        <f t="shared" si="14"/>
        <v>612</v>
      </c>
      <c r="I73" s="89">
        <f t="shared" si="14"/>
        <v>828</v>
      </c>
      <c r="J73" s="90">
        <f t="shared" si="14"/>
        <v>1440</v>
      </c>
      <c r="K73" s="90">
        <f t="shared" si="14"/>
        <v>576</v>
      </c>
      <c r="L73" s="90">
        <f t="shared" si="14"/>
        <v>828</v>
      </c>
      <c r="M73" s="90">
        <f t="shared" si="14"/>
        <v>1404</v>
      </c>
      <c r="N73" s="90">
        <f t="shared" si="14"/>
        <v>612</v>
      </c>
      <c r="O73" s="90"/>
      <c r="P73" s="91">
        <f>P13+P31+P37+P41+P42+P45+P46+P49+P50+P53+P54+P57+P58+P61+P62+P65+P66+P69+P70</f>
        <v>504</v>
      </c>
      <c r="Q73" s="92">
        <f>F73+E73</f>
        <v>4806</v>
      </c>
    </row>
    <row r="74" spans="1:16" ht="12.75" hidden="1">
      <c r="A74" s="86"/>
      <c r="B74" s="86" t="s">
        <v>140</v>
      </c>
      <c r="C74" s="62"/>
      <c r="D74" s="93"/>
      <c r="E74" s="93"/>
      <c r="F74" s="93"/>
      <c r="G74" s="93"/>
      <c r="H74" s="93">
        <f>H73/17</f>
        <v>36</v>
      </c>
      <c r="I74" s="94">
        <f>I73/23</f>
        <v>36</v>
      </c>
      <c r="J74" s="95"/>
      <c r="K74" s="96">
        <f>K73/17</f>
        <v>33.88235294117647</v>
      </c>
      <c r="L74" s="96">
        <f>L73/22</f>
        <v>37.63636363636363</v>
      </c>
      <c r="M74" s="95"/>
      <c r="N74" s="97">
        <f>N73/17</f>
        <v>36</v>
      </c>
      <c r="O74" s="98">
        <f>O73/17</f>
        <v>0</v>
      </c>
      <c r="P74" s="48">
        <f>N74+O74</f>
        <v>36</v>
      </c>
    </row>
    <row r="75" spans="1:16" ht="12.75" hidden="1">
      <c r="A75" s="140" t="s">
        <v>52</v>
      </c>
      <c r="B75" s="140"/>
      <c r="C75" s="3"/>
      <c r="D75" s="87">
        <v>1097</v>
      </c>
      <c r="E75" s="62">
        <v>357</v>
      </c>
      <c r="F75" s="62">
        <f>F13+F31+F37</f>
        <v>2700</v>
      </c>
      <c r="G75" s="62">
        <v>426</v>
      </c>
      <c r="H75" s="62">
        <v>593</v>
      </c>
      <c r="I75" s="62">
        <v>764</v>
      </c>
      <c r="J75" s="66"/>
      <c r="K75" s="5">
        <v>586</v>
      </c>
      <c r="L75" s="5">
        <v>729</v>
      </c>
      <c r="M75" s="66"/>
      <c r="N75" s="5">
        <v>530</v>
      </c>
      <c r="O75" s="5">
        <v>0</v>
      </c>
      <c r="P75" s="48">
        <f>N75+O75</f>
        <v>530</v>
      </c>
    </row>
    <row r="76" spans="1:16" ht="25.5">
      <c r="A76" s="99" t="s">
        <v>141</v>
      </c>
      <c r="B76" s="99" t="s">
        <v>142</v>
      </c>
      <c r="C76" s="5"/>
      <c r="D76" s="24"/>
      <c r="E76" s="5"/>
      <c r="F76" s="5"/>
      <c r="G76" s="5"/>
      <c r="H76" s="62"/>
      <c r="I76" s="62"/>
      <c r="J76" s="62"/>
      <c r="K76" s="62"/>
      <c r="L76" s="62"/>
      <c r="M76" s="62"/>
      <c r="N76" s="62"/>
      <c r="O76" s="62" t="s">
        <v>143</v>
      </c>
      <c r="P76" s="63">
        <v>1</v>
      </c>
    </row>
    <row r="77" spans="1:16" ht="20.25" customHeight="1" thickBot="1">
      <c r="A77" s="141" t="s">
        <v>144</v>
      </c>
      <c r="B77" s="142"/>
      <c r="C77" s="142"/>
      <c r="D77" s="142"/>
      <c r="E77" s="143"/>
      <c r="F77" s="144" t="s">
        <v>52</v>
      </c>
      <c r="G77" s="100" t="s">
        <v>145</v>
      </c>
      <c r="H77" s="101">
        <f>H13+H31+H40+H44+H48+H52+H72</f>
        <v>612</v>
      </c>
      <c r="I77" s="101">
        <f aca="true" t="shared" si="15" ref="I77:P77">I13+I31+I40+I44+I48+I52+I56+I60+I64+I68+I72</f>
        <v>720</v>
      </c>
      <c r="J77" s="101">
        <f t="shared" si="15"/>
        <v>1332</v>
      </c>
      <c r="K77" s="101">
        <f t="shared" si="15"/>
        <v>468</v>
      </c>
      <c r="L77" s="101">
        <f t="shared" si="15"/>
        <v>648</v>
      </c>
      <c r="M77" s="101">
        <f t="shared" si="15"/>
        <v>1116</v>
      </c>
      <c r="N77" s="101">
        <f t="shared" si="15"/>
        <v>252</v>
      </c>
      <c r="O77" s="101">
        <f t="shared" si="15"/>
        <v>0</v>
      </c>
      <c r="P77" s="101">
        <f t="shared" si="15"/>
        <v>192</v>
      </c>
    </row>
    <row r="78" spans="1:17" ht="23.25" thickBot="1">
      <c r="A78" s="147"/>
      <c r="B78" s="148"/>
      <c r="C78" s="148"/>
      <c r="D78" s="148"/>
      <c r="E78" s="149"/>
      <c r="F78" s="145"/>
      <c r="G78" s="100" t="s">
        <v>146</v>
      </c>
      <c r="H78" s="101"/>
      <c r="I78" s="101">
        <f aca="true" t="shared" si="16" ref="I78:O78">I41+I45+I49+I53+I57+I61+I65+I69</f>
        <v>108</v>
      </c>
      <c r="J78" s="101">
        <f t="shared" si="16"/>
        <v>108</v>
      </c>
      <c r="K78" s="101">
        <f t="shared" si="16"/>
        <v>72</v>
      </c>
      <c r="L78" s="101">
        <f t="shared" si="16"/>
        <v>108</v>
      </c>
      <c r="M78" s="101">
        <f t="shared" si="16"/>
        <v>180</v>
      </c>
      <c r="N78" s="101">
        <f t="shared" si="16"/>
        <v>180</v>
      </c>
      <c r="O78" s="101">
        <f t="shared" si="16"/>
        <v>0</v>
      </c>
      <c r="P78" s="63">
        <f>N78+O78</f>
        <v>180</v>
      </c>
      <c r="Q78" s="102">
        <f>J78+M78+P78</f>
        <v>468</v>
      </c>
    </row>
    <row r="79" spans="1:17" ht="24" customHeight="1" thickBot="1">
      <c r="A79" s="141" t="s">
        <v>147</v>
      </c>
      <c r="B79" s="142"/>
      <c r="C79" s="142"/>
      <c r="D79" s="142"/>
      <c r="E79" s="143"/>
      <c r="F79" s="145"/>
      <c r="G79" s="100" t="s">
        <v>148</v>
      </c>
      <c r="H79" s="101"/>
      <c r="I79" s="101">
        <f>I42+I46+I50+I54</f>
        <v>0</v>
      </c>
      <c r="J79" s="101">
        <f aca="true" t="shared" si="17" ref="J79:O79">J42+J46+J54+J50+J58+J62+J66+J70</f>
        <v>0</v>
      </c>
      <c r="K79" s="101">
        <f t="shared" si="17"/>
        <v>36</v>
      </c>
      <c r="L79" s="101">
        <f t="shared" si="17"/>
        <v>72</v>
      </c>
      <c r="M79" s="101">
        <f t="shared" si="17"/>
        <v>108</v>
      </c>
      <c r="N79" s="101">
        <f t="shared" si="17"/>
        <v>180</v>
      </c>
      <c r="O79" s="101">
        <f t="shared" si="17"/>
        <v>0</v>
      </c>
      <c r="P79" s="63">
        <f>N79+O79</f>
        <v>180</v>
      </c>
      <c r="Q79" s="25">
        <f>Q42+Q46+Q54+Q50+Q58+Q62+Q66+Q70</f>
        <v>252</v>
      </c>
    </row>
    <row r="80" spans="1:17" ht="16.5" customHeight="1" thickBot="1">
      <c r="A80" s="150" t="s">
        <v>149</v>
      </c>
      <c r="B80" s="151"/>
      <c r="C80" s="151"/>
      <c r="D80" s="151"/>
      <c r="E80" s="152"/>
      <c r="F80" s="145"/>
      <c r="G80" s="100" t="s">
        <v>150</v>
      </c>
      <c r="H80" s="103">
        <v>0</v>
      </c>
      <c r="I80" s="103">
        <v>1</v>
      </c>
      <c r="J80" s="101">
        <f>H80+I80</f>
        <v>1</v>
      </c>
      <c r="K80" s="103">
        <v>2</v>
      </c>
      <c r="L80" s="103">
        <v>3</v>
      </c>
      <c r="M80" s="101">
        <f>K80+L80</f>
        <v>5</v>
      </c>
      <c r="N80" s="103">
        <v>6</v>
      </c>
      <c r="O80" s="104">
        <v>0</v>
      </c>
      <c r="P80" s="87">
        <f>N80+O80</f>
        <v>6</v>
      </c>
      <c r="Q80">
        <f>J80+M80+P80</f>
        <v>12</v>
      </c>
    </row>
    <row r="81" spans="1:17" ht="23.25" thickBot="1">
      <c r="A81" s="153"/>
      <c r="B81" s="154"/>
      <c r="C81" s="154"/>
      <c r="D81" s="154"/>
      <c r="E81" s="155"/>
      <c r="F81" s="145"/>
      <c r="G81" s="100" t="s">
        <v>151</v>
      </c>
      <c r="H81" s="103">
        <v>1</v>
      </c>
      <c r="I81" s="103">
        <v>2</v>
      </c>
      <c r="J81" s="101">
        <f>H81+I81</f>
        <v>3</v>
      </c>
      <c r="K81" s="103">
        <v>1</v>
      </c>
      <c r="L81" s="103">
        <v>7</v>
      </c>
      <c r="M81" s="101">
        <f>K81+L81</f>
        <v>8</v>
      </c>
      <c r="N81" s="103">
        <v>3</v>
      </c>
      <c r="O81" s="104">
        <v>0</v>
      </c>
      <c r="P81" s="87">
        <f>N81+O81</f>
        <v>3</v>
      </c>
      <c r="Q81">
        <f>J81+M81+P81</f>
        <v>14</v>
      </c>
    </row>
    <row r="82" spans="1:17" ht="16.5" thickBot="1">
      <c r="A82" s="156"/>
      <c r="B82" s="157"/>
      <c r="C82" s="157"/>
      <c r="D82" s="157"/>
      <c r="E82" s="158"/>
      <c r="F82" s="146"/>
      <c r="G82" s="100" t="s">
        <v>152</v>
      </c>
      <c r="H82" s="103">
        <v>1</v>
      </c>
      <c r="I82" s="103">
        <v>2</v>
      </c>
      <c r="J82" s="101">
        <f>H82+I82</f>
        <v>3</v>
      </c>
      <c r="K82" s="103">
        <v>3</v>
      </c>
      <c r="L82" s="103">
        <v>1</v>
      </c>
      <c r="M82" s="101">
        <f>K82+L82</f>
        <v>4</v>
      </c>
      <c r="N82" s="103">
        <v>2</v>
      </c>
      <c r="O82" s="104">
        <v>0</v>
      </c>
      <c r="P82" s="87">
        <f>N82+O82</f>
        <v>2</v>
      </c>
      <c r="Q82">
        <f>J82+M82+P82</f>
        <v>9</v>
      </c>
    </row>
    <row r="83" ht="12.75">
      <c r="P83" s="3"/>
    </row>
    <row r="84" spans="2:16" ht="29.25" customHeight="1">
      <c r="B84" t="s">
        <v>153</v>
      </c>
      <c r="C84">
        <f>F41+F42+F45+F46+F50+F49+F53+F54+F57+F58+F61+F62+F65+F66+F69+F70</f>
        <v>756</v>
      </c>
      <c r="P84" s="3"/>
    </row>
    <row r="85" spans="1:16" ht="409.5">
      <c r="A85" s="105" t="s">
        <v>154</v>
      </c>
      <c r="P85" s="3"/>
    </row>
    <row r="86" spans="1:16" ht="267.75">
      <c r="A86" s="106" t="s">
        <v>155</v>
      </c>
      <c r="P86" s="3"/>
    </row>
    <row r="87" ht="280.5">
      <c r="A87" s="106" t="s">
        <v>156</v>
      </c>
    </row>
  </sheetData>
  <sheetProtection/>
  <mergeCells count="24">
    <mergeCell ref="B1:L1"/>
    <mergeCell ref="A3:A11"/>
    <mergeCell ref="C3:C11"/>
    <mergeCell ref="D3:G6"/>
    <mergeCell ref="H3:O3"/>
    <mergeCell ref="H4:O4"/>
    <mergeCell ref="D7:D11"/>
    <mergeCell ref="E7:E11"/>
    <mergeCell ref="F8:F11"/>
    <mergeCell ref="G8:G11"/>
    <mergeCell ref="H5:O5"/>
    <mergeCell ref="H6:O6"/>
    <mergeCell ref="F7:G7"/>
    <mergeCell ref="H7:J7"/>
    <mergeCell ref="K7:M7"/>
    <mergeCell ref="N7:P7"/>
    <mergeCell ref="A75:B75"/>
    <mergeCell ref="A77:E77"/>
    <mergeCell ref="F77:F82"/>
    <mergeCell ref="A78:E78"/>
    <mergeCell ref="A79:E79"/>
    <mergeCell ref="A80:E80"/>
    <mergeCell ref="A81:E81"/>
    <mergeCell ref="A82:E82"/>
  </mergeCells>
  <hyperlinks>
    <hyperlink ref="A85" r:id="rId1" display="_ednref1"/>
  </hyperlinks>
  <printOptions/>
  <pageMargins left="0.7086614173228347" right="0.11811023622047245" top="0.15748031496062992" bottom="0.15748031496062992" header="0.11811023622047245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56">
      <selection activeCell="A72" sqref="A72:E72"/>
    </sheetView>
  </sheetViews>
  <sheetFormatPr defaultColWidth="9.00390625" defaultRowHeight="12.75"/>
  <cols>
    <col min="2" max="2" width="36.25390625" style="0" customWidth="1"/>
    <col min="3" max="3" width="11.75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7" width="0" style="0" hidden="1" customWidth="1"/>
  </cols>
  <sheetData>
    <row r="1" spans="2:12" ht="15.75">
      <c r="B1" s="167" t="s">
        <v>183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3" spans="1:16" ht="12.75">
      <c r="A3" s="182" t="s">
        <v>0</v>
      </c>
      <c r="B3" s="196" t="s">
        <v>68</v>
      </c>
      <c r="C3" s="191" t="s">
        <v>60</v>
      </c>
      <c r="D3" s="184" t="s">
        <v>61</v>
      </c>
      <c r="E3" s="184"/>
      <c r="F3" s="184"/>
      <c r="G3" s="184"/>
      <c r="H3" s="186" t="s">
        <v>62</v>
      </c>
      <c r="I3" s="186"/>
      <c r="J3" s="186"/>
      <c r="K3" s="186"/>
      <c r="L3" s="186"/>
      <c r="M3" s="186"/>
      <c r="N3" s="186"/>
      <c r="O3" s="186"/>
      <c r="P3" s="3"/>
    </row>
    <row r="4" spans="1:16" ht="12.75">
      <c r="A4" s="182"/>
      <c r="B4" s="197"/>
      <c r="C4" s="191"/>
      <c r="D4" s="184"/>
      <c r="E4" s="184"/>
      <c r="F4" s="184"/>
      <c r="G4" s="184"/>
      <c r="H4" s="186" t="s">
        <v>179</v>
      </c>
      <c r="I4" s="186"/>
      <c r="J4" s="186"/>
      <c r="K4" s="186"/>
      <c r="L4" s="186"/>
      <c r="M4" s="186"/>
      <c r="N4" s="186"/>
      <c r="O4" s="186"/>
      <c r="P4" s="3"/>
    </row>
    <row r="5" spans="1:16" ht="12.75">
      <c r="A5" s="182"/>
      <c r="B5" s="197"/>
      <c r="C5" s="191"/>
      <c r="D5" s="184"/>
      <c r="E5" s="184"/>
      <c r="F5" s="184"/>
      <c r="G5" s="184"/>
      <c r="H5" s="159"/>
      <c r="I5" s="159"/>
      <c r="J5" s="159"/>
      <c r="K5" s="159"/>
      <c r="L5" s="159"/>
      <c r="M5" s="159"/>
      <c r="N5" s="159"/>
      <c r="O5" s="159"/>
      <c r="P5" s="3"/>
    </row>
    <row r="6" spans="1:16" ht="12.75">
      <c r="A6" s="182"/>
      <c r="B6" s="197"/>
      <c r="C6" s="191"/>
      <c r="D6" s="184"/>
      <c r="E6" s="184"/>
      <c r="F6" s="184"/>
      <c r="G6" s="184"/>
      <c r="H6" s="159"/>
      <c r="I6" s="159"/>
      <c r="J6" s="159"/>
      <c r="K6" s="159"/>
      <c r="L6" s="159"/>
      <c r="M6" s="159"/>
      <c r="N6" s="159"/>
      <c r="O6" s="159"/>
      <c r="P6" s="3"/>
    </row>
    <row r="7" spans="1:16" ht="28.5" customHeight="1">
      <c r="A7" s="182"/>
      <c r="B7" s="197"/>
      <c r="C7" s="191"/>
      <c r="D7" s="182" t="s">
        <v>64</v>
      </c>
      <c r="E7" s="182" t="s">
        <v>65</v>
      </c>
      <c r="F7" s="184" t="s">
        <v>66</v>
      </c>
      <c r="G7" s="184"/>
      <c r="H7" s="166" t="s">
        <v>1</v>
      </c>
      <c r="I7" s="166"/>
      <c r="J7" s="166"/>
      <c r="K7" s="166" t="s">
        <v>6</v>
      </c>
      <c r="L7" s="166"/>
      <c r="M7" s="166"/>
      <c r="N7" s="166" t="s">
        <v>67</v>
      </c>
      <c r="O7" s="166"/>
      <c r="P7" s="166"/>
    </row>
    <row r="8" spans="1:16" ht="38.25">
      <c r="A8" s="182"/>
      <c r="B8" s="197"/>
      <c r="C8" s="191"/>
      <c r="D8" s="182"/>
      <c r="E8" s="182"/>
      <c r="F8" s="185" t="s">
        <v>69</v>
      </c>
      <c r="G8" s="183" t="s">
        <v>70</v>
      </c>
      <c r="H8" s="187" t="s">
        <v>71</v>
      </c>
      <c r="I8" s="187" t="s">
        <v>72</v>
      </c>
      <c r="J8" s="111" t="s">
        <v>73</v>
      </c>
      <c r="K8" s="187" t="s">
        <v>74</v>
      </c>
      <c r="L8" s="187" t="s">
        <v>75</v>
      </c>
      <c r="M8" s="111" t="s">
        <v>76</v>
      </c>
      <c r="N8" s="187" t="s">
        <v>77</v>
      </c>
      <c r="O8" s="187" t="s">
        <v>78</v>
      </c>
      <c r="P8" s="111" t="s">
        <v>79</v>
      </c>
    </row>
    <row r="9" spans="1:16" ht="12.75">
      <c r="A9" s="182"/>
      <c r="B9" s="197"/>
      <c r="C9" s="191"/>
      <c r="D9" s="182"/>
      <c r="E9" s="182"/>
      <c r="F9" s="185"/>
      <c r="G9" s="183"/>
      <c r="H9" s="188"/>
      <c r="I9" s="188"/>
      <c r="J9" s="111"/>
      <c r="K9" s="188"/>
      <c r="L9" s="188"/>
      <c r="M9" s="111"/>
      <c r="N9" s="188"/>
      <c r="O9" s="188"/>
      <c r="P9" s="15"/>
    </row>
    <row r="10" spans="1:16" ht="12.75">
      <c r="A10" s="182"/>
      <c r="B10" s="197"/>
      <c r="C10" s="191"/>
      <c r="D10" s="182"/>
      <c r="E10" s="182"/>
      <c r="F10" s="185"/>
      <c r="G10" s="183"/>
      <c r="H10" s="110">
        <v>17</v>
      </c>
      <c r="I10" s="110">
        <v>23</v>
      </c>
      <c r="J10" s="111"/>
      <c r="K10" s="110">
        <v>16</v>
      </c>
      <c r="L10" s="110">
        <v>23</v>
      </c>
      <c r="M10" s="111"/>
      <c r="N10" s="110">
        <v>16</v>
      </c>
      <c r="O10" s="110">
        <v>21</v>
      </c>
      <c r="P10" s="15"/>
    </row>
    <row r="11" spans="1:16" ht="12.75">
      <c r="A11" s="182"/>
      <c r="B11" s="198"/>
      <c r="C11" s="191"/>
      <c r="D11" s="182"/>
      <c r="E11" s="182"/>
      <c r="F11" s="185"/>
      <c r="G11" s="183"/>
      <c r="H11" s="112" t="s">
        <v>80</v>
      </c>
      <c r="I11" s="110" t="s">
        <v>80</v>
      </c>
      <c r="J11" s="111"/>
      <c r="K11" s="110" t="s">
        <v>80</v>
      </c>
      <c r="L11" s="110" t="s">
        <v>80</v>
      </c>
      <c r="M11" s="111"/>
      <c r="N11" s="110" t="s">
        <v>80</v>
      </c>
      <c r="O11" s="110" t="s">
        <v>80</v>
      </c>
      <c r="P11" s="15"/>
    </row>
    <row r="12" spans="1:16" ht="12.75">
      <c r="A12" s="24">
        <v>1</v>
      </c>
      <c r="B12" s="24">
        <v>2</v>
      </c>
      <c r="C12" s="119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120"/>
      <c r="K12" s="24">
        <v>10</v>
      </c>
      <c r="L12" s="24">
        <v>11</v>
      </c>
      <c r="M12" s="120"/>
      <c r="N12" s="24">
        <v>12</v>
      </c>
      <c r="O12" s="24">
        <v>13</v>
      </c>
      <c r="P12" s="15"/>
    </row>
    <row r="13" spans="1:18" ht="26.25">
      <c r="A13" s="117" t="s">
        <v>0</v>
      </c>
      <c r="B13" s="117" t="s">
        <v>192</v>
      </c>
      <c r="C13" s="121" t="s">
        <v>257</v>
      </c>
      <c r="D13" s="201">
        <f>E13+F13</f>
        <v>3078</v>
      </c>
      <c r="E13" s="201">
        <f>E14+E23+E28+E33</f>
        <v>1026</v>
      </c>
      <c r="F13" s="122">
        <f>F14+F23+F28+F33</f>
        <v>2052</v>
      </c>
      <c r="G13" s="122">
        <f>G14+G28+G33</f>
        <v>417</v>
      </c>
      <c r="H13" s="122">
        <f>H14+H28+H33+H23</f>
        <v>476</v>
      </c>
      <c r="I13" s="122">
        <f aca="true" t="shared" si="0" ref="I13:O13">I14+I28+I33+I23</f>
        <v>647</v>
      </c>
      <c r="J13" s="122">
        <f t="shared" si="0"/>
        <v>0</v>
      </c>
      <c r="K13" s="122">
        <f t="shared" si="0"/>
        <v>469</v>
      </c>
      <c r="L13" s="122">
        <f t="shared" si="0"/>
        <v>370</v>
      </c>
      <c r="M13" s="122">
        <f t="shared" si="0"/>
        <v>0</v>
      </c>
      <c r="N13" s="122">
        <f t="shared" si="0"/>
        <v>90</v>
      </c>
      <c r="O13" s="122">
        <f t="shared" si="0"/>
        <v>0</v>
      </c>
      <c r="P13" s="122">
        <f>P14+P28+P33</f>
        <v>26</v>
      </c>
      <c r="Q13" s="122">
        <f>Q14+Q28+Q33</f>
        <v>26</v>
      </c>
      <c r="R13">
        <f>H13+I13+K13+L13+N13+O13</f>
        <v>2052</v>
      </c>
    </row>
    <row r="14" spans="1:17" ht="15.75">
      <c r="A14" s="86" t="s">
        <v>193</v>
      </c>
      <c r="B14" s="86" t="s">
        <v>247</v>
      </c>
      <c r="C14" s="121" t="s">
        <v>249</v>
      </c>
      <c r="D14" s="200">
        <f>E14+F14</f>
        <v>1452</v>
      </c>
      <c r="E14" s="200">
        <f>E15+E16+E17+E18+E19+E20+E21+E22</f>
        <v>484</v>
      </c>
      <c r="F14" s="87">
        <f>F15+F16+F17+F18+F19+F20+F21+F22</f>
        <v>968</v>
      </c>
      <c r="G14" s="87">
        <f>G18+G21</f>
        <v>332</v>
      </c>
      <c r="H14" s="87">
        <f>H15+H16+H17+H18+H19+H20+H21+H22</f>
        <v>221</v>
      </c>
      <c r="I14" s="87">
        <f aca="true" t="shared" si="1" ref="I14:Q14">I15+I16+I17+I18+I19+I20+I21+I22</f>
        <v>330</v>
      </c>
      <c r="J14" s="87">
        <f t="shared" si="1"/>
        <v>0</v>
      </c>
      <c r="K14" s="87">
        <f t="shared" si="1"/>
        <v>195</v>
      </c>
      <c r="L14" s="87">
        <f t="shared" si="1"/>
        <v>179</v>
      </c>
      <c r="M14" s="87">
        <f t="shared" si="1"/>
        <v>0</v>
      </c>
      <c r="N14" s="87">
        <f t="shared" si="1"/>
        <v>43</v>
      </c>
      <c r="O14" s="87">
        <f t="shared" si="1"/>
        <v>0</v>
      </c>
      <c r="P14" s="87">
        <f t="shared" si="1"/>
        <v>26</v>
      </c>
      <c r="Q14" s="87">
        <f t="shared" si="1"/>
        <v>26</v>
      </c>
    </row>
    <row r="15" spans="1:18" ht="12.75">
      <c r="A15" s="45" t="s">
        <v>186</v>
      </c>
      <c r="B15" s="45" t="s">
        <v>202</v>
      </c>
      <c r="C15" s="62" t="s">
        <v>91</v>
      </c>
      <c r="D15" s="199">
        <f>E16+F16</f>
        <v>256.5</v>
      </c>
      <c r="E15" s="199">
        <f>F15/2</f>
        <v>67</v>
      </c>
      <c r="F15" s="5">
        <v>134</v>
      </c>
      <c r="G15" s="5"/>
      <c r="H15" s="5">
        <v>34</v>
      </c>
      <c r="I15" s="5">
        <v>46</v>
      </c>
      <c r="J15" s="66"/>
      <c r="K15" s="5">
        <v>32</v>
      </c>
      <c r="L15" s="5">
        <v>22</v>
      </c>
      <c r="M15" s="5"/>
      <c r="N15" s="5">
        <v>0</v>
      </c>
      <c r="O15" s="5">
        <v>0</v>
      </c>
      <c r="P15" s="120">
        <f aca="true" t="shared" si="2" ref="P15:P22">N15+O15</f>
        <v>0</v>
      </c>
      <c r="Q15">
        <f>J15+M15+P15</f>
        <v>0</v>
      </c>
      <c r="R15">
        <v>134</v>
      </c>
    </row>
    <row r="16" spans="1:18" ht="12.75">
      <c r="A16" s="45" t="s">
        <v>187</v>
      </c>
      <c r="B16" s="45" t="s">
        <v>9</v>
      </c>
      <c r="C16" s="62" t="s">
        <v>204</v>
      </c>
      <c r="D16" s="199">
        <f aca="true" t="shared" si="3" ref="D16:D26">E17+F17</f>
        <v>58.5</v>
      </c>
      <c r="E16" s="199">
        <f aca="true" t="shared" si="4" ref="E16:E26">F16/2</f>
        <v>85.5</v>
      </c>
      <c r="F16" s="5">
        <v>171</v>
      </c>
      <c r="G16" s="5"/>
      <c r="H16" s="62">
        <v>34</v>
      </c>
      <c r="I16" s="62">
        <v>46</v>
      </c>
      <c r="J16" s="87"/>
      <c r="K16" s="62">
        <v>32</v>
      </c>
      <c r="L16" s="62">
        <v>42</v>
      </c>
      <c r="M16" s="5"/>
      <c r="N16" s="5">
        <v>17</v>
      </c>
      <c r="O16" s="5">
        <v>0</v>
      </c>
      <c r="P16" s="120"/>
      <c r="R16">
        <v>171</v>
      </c>
    </row>
    <row r="17" spans="1:18" ht="12.75">
      <c r="A17" s="45" t="s">
        <v>188</v>
      </c>
      <c r="B17" s="45" t="s">
        <v>232</v>
      </c>
      <c r="C17" s="62" t="s">
        <v>87</v>
      </c>
      <c r="D17" s="199">
        <f t="shared" si="3"/>
        <v>256.5</v>
      </c>
      <c r="E17" s="199">
        <f t="shared" si="4"/>
        <v>19.5</v>
      </c>
      <c r="F17" s="5">
        <v>39</v>
      </c>
      <c r="G17" s="5"/>
      <c r="H17" s="62">
        <v>0</v>
      </c>
      <c r="I17" s="62">
        <v>0</v>
      </c>
      <c r="J17" s="87"/>
      <c r="K17" s="62">
        <v>16</v>
      </c>
      <c r="L17" s="62">
        <v>23</v>
      </c>
      <c r="M17" s="5"/>
      <c r="N17" s="5">
        <v>0</v>
      </c>
      <c r="O17" s="5">
        <v>0</v>
      </c>
      <c r="P17" s="120"/>
      <c r="R17">
        <v>39</v>
      </c>
    </row>
    <row r="18" spans="1:18" ht="12.75">
      <c r="A18" s="45" t="s">
        <v>189</v>
      </c>
      <c r="B18" s="45" t="s">
        <v>11</v>
      </c>
      <c r="C18" s="62" t="s">
        <v>204</v>
      </c>
      <c r="D18" s="199">
        <f t="shared" si="3"/>
        <v>58.5</v>
      </c>
      <c r="E18" s="199">
        <f t="shared" si="4"/>
        <v>85.5</v>
      </c>
      <c r="F18" s="5">
        <v>171</v>
      </c>
      <c r="G18" s="5">
        <v>171</v>
      </c>
      <c r="H18" s="5">
        <v>34</v>
      </c>
      <c r="I18" s="5">
        <v>46</v>
      </c>
      <c r="J18" s="66"/>
      <c r="K18" s="5">
        <v>32</v>
      </c>
      <c r="L18" s="5">
        <v>46</v>
      </c>
      <c r="M18" s="66"/>
      <c r="N18" s="5">
        <v>13</v>
      </c>
      <c r="O18" s="5">
        <v>0</v>
      </c>
      <c r="P18" s="120">
        <f t="shared" si="2"/>
        <v>13</v>
      </c>
      <c r="Q18">
        <f>J18+M18+P18</f>
        <v>13</v>
      </c>
      <c r="R18">
        <v>171</v>
      </c>
    </row>
    <row r="19" spans="1:18" ht="13.5" customHeight="1">
      <c r="A19" s="45" t="s">
        <v>190</v>
      </c>
      <c r="B19" s="45" t="s">
        <v>230</v>
      </c>
      <c r="C19" s="62" t="s">
        <v>88</v>
      </c>
      <c r="D19" s="199">
        <f t="shared" si="3"/>
        <v>256.5</v>
      </c>
      <c r="E19" s="199">
        <f t="shared" si="4"/>
        <v>19.5</v>
      </c>
      <c r="F19" s="5">
        <v>39</v>
      </c>
      <c r="G19" s="5"/>
      <c r="H19" s="5">
        <v>0</v>
      </c>
      <c r="I19" s="5">
        <v>39</v>
      </c>
      <c r="J19" s="66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20">
        <f t="shared" si="2"/>
        <v>0</v>
      </c>
      <c r="Q19">
        <f>J19+M19+P19</f>
        <v>0</v>
      </c>
      <c r="R19" s="1">
        <v>39</v>
      </c>
    </row>
    <row r="20" spans="1:18" ht="12.75">
      <c r="A20" s="45" t="s">
        <v>191</v>
      </c>
      <c r="B20" s="45" t="s">
        <v>233</v>
      </c>
      <c r="C20" s="62" t="s">
        <v>204</v>
      </c>
      <c r="D20" s="199">
        <f t="shared" si="3"/>
        <v>256.5</v>
      </c>
      <c r="E20" s="199">
        <f t="shared" si="4"/>
        <v>85.5</v>
      </c>
      <c r="F20" s="5">
        <v>171</v>
      </c>
      <c r="G20" s="5"/>
      <c r="H20" s="5">
        <v>34</v>
      </c>
      <c r="I20" s="5">
        <v>46</v>
      </c>
      <c r="J20" s="66"/>
      <c r="K20" s="5">
        <v>32</v>
      </c>
      <c r="L20" s="5">
        <v>46</v>
      </c>
      <c r="M20" s="66"/>
      <c r="N20" s="5">
        <v>13</v>
      </c>
      <c r="O20" s="5">
        <v>0</v>
      </c>
      <c r="P20" s="120">
        <f t="shared" si="2"/>
        <v>13</v>
      </c>
      <c r="Q20">
        <f>J20+M20+P20</f>
        <v>13</v>
      </c>
      <c r="R20">
        <v>171</v>
      </c>
    </row>
    <row r="21" spans="1:18" ht="12.75">
      <c r="A21" s="45" t="s">
        <v>194</v>
      </c>
      <c r="B21" s="45" t="s">
        <v>22</v>
      </c>
      <c r="C21" s="62" t="s">
        <v>201</v>
      </c>
      <c r="D21" s="199">
        <f t="shared" si="3"/>
        <v>108</v>
      </c>
      <c r="E21" s="199">
        <f t="shared" si="4"/>
        <v>85.5</v>
      </c>
      <c r="F21" s="5">
        <v>171</v>
      </c>
      <c r="G21" s="5">
        <v>161</v>
      </c>
      <c r="H21" s="5">
        <v>51</v>
      </c>
      <c r="I21" s="5">
        <v>69</v>
      </c>
      <c r="J21" s="66"/>
      <c r="K21" s="5">
        <v>51</v>
      </c>
      <c r="L21" s="5">
        <v>0</v>
      </c>
      <c r="M21" s="5"/>
      <c r="N21" s="5">
        <v>0</v>
      </c>
      <c r="O21" s="5">
        <v>0</v>
      </c>
      <c r="P21" s="120">
        <f t="shared" si="2"/>
        <v>0</v>
      </c>
      <c r="R21">
        <v>171</v>
      </c>
    </row>
    <row r="22" spans="1:18" ht="13.5" customHeight="1">
      <c r="A22" s="45" t="s">
        <v>195</v>
      </c>
      <c r="B22" s="45" t="s">
        <v>178</v>
      </c>
      <c r="C22" s="62" t="s">
        <v>88</v>
      </c>
      <c r="D22" s="199">
        <f t="shared" si="3"/>
        <v>942</v>
      </c>
      <c r="E22" s="199">
        <f t="shared" si="4"/>
        <v>36</v>
      </c>
      <c r="F22" s="5">
        <v>72</v>
      </c>
      <c r="G22" s="5"/>
      <c r="H22" s="5">
        <v>34</v>
      </c>
      <c r="I22" s="5">
        <v>38</v>
      </c>
      <c r="J22" s="66"/>
      <c r="K22" s="5">
        <v>0</v>
      </c>
      <c r="L22" s="5">
        <v>0</v>
      </c>
      <c r="M22" s="5"/>
      <c r="N22" s="5">
        <v>0</v>
      </c>
      <c r="O22" s="5">
        <v>0</v>
      </c>
      <c r="P22" s="120">
        <f t="shared" si="2"/>
        <v>0</v>
      </c>
      <c r="R22">
        <v>72</v>
      </c>
    </row>
    <row r="23" spans="1:16" ht="15.75">
      <c r="A23" s="99" t="s">
        <v>193</v>
      </c>
      <c r="B23" s="99" t="s">
        <v>248</v>
      </c>
      <c r="C23" s="121" t="s">
        <v>250</v>
      </c>
      <c r="D23" s="200">
        <f>E23+F23</f>
        <v>942</v>
      </c>
      <c r="E23" s="200">
        <f t="shared" si="4"/>
        <v>314</v>
      </c>
      <c r="F23" s="87">
        <f>F24+F25+F26</f>
        <v>628</v>
      </c>
      <c r="G23" s="87"/>
      <c r="H23" s="87">
        <f>H24+H25+H26</f>
        <v>136</v>
      </c>
      <c r="I23" s="87">
        <f aca="true" t="shared" si="5" ref="I23:O23">I24+I25+I26</f>
        <v>184</v>
      </c>
      <c r="J23" s="87">
        <f t="shared" si="5"/>
        <v>0</v>
      </c>
      <c r="K23" s="87">
        <f t="shared" si="5"/>
        <v>160</v>
      </c>
      <c r="L23" s="87">
        <f t="shared" si="5"/>
        <v>148</v>
      </c>
      <c r="M23" s="87">
        <f t="shared" si="5"/>
        <v>0</v>
      </c>
      <c r="N23" s="87">
        <f t="shared" si="5"/>
        <v>0</v>
      </c>
      <c r="O23" s="87">
        <f t="shared" si="5"/>
        <v>0</v>
      </c>
      <c r="P23" s="120"/>
    </row>
    <row r="24" spans="1:18" ht="12.75">
      <c r="A24" s="45" t="s">
        <v>205</v>
      </c>
      <c r="B24" s="136" t="s">
        <v>13</v>
      </c>
      <c r="C24" s="62" t="s">
        <v>91</v>
      </c>
      <c r="D24" s="199">
        <f t="shared" si="3"/>
        <v>256.5</v>
      </c>
      <c r="E24" s="199">
        <f t="shared" si="4"/>
        <v>143</v>
      </c>
      <c r="F24" s="5">
        <v>286</v>
      </c>
      <c r="G24" s="5">
        <v>4</v>
      </c>
      <c r="H24" s="5">
        <v>68</v>
      </c>
      <c r="I24" s="5">
        <v>92</v>
      </c>
      <c r="J24" s="66"/>
      <c r="K24" s="5">
        <v>58</v>
      </c>
      <c r="L24" s="5">
        <v>68</v>
      </c>
      <c r="M24" s="66"/>
      <c r="N24" s="5">
        <v>0</v>
      </c>
      <c r="O24" s="5">
        <v>0</v>
      </c>
      <c r="P24" s="120">
        <f>N24+O24</f>
        <v>0</v>
      </c>
      <c r="Q24">
        <f>J24+M24+P24</f>
        <v>0</v>
      </c>
      <c r="R24">
        <v>286</v>
      </c>
    </row>
    <row r="25" spans="1:18" ht="12.75">
      <c r="A25" s="45" t="s">
        <v>196</v>
      </c>
      <c r="B25" s="45" t="s">
        <v>180</v>
      </c>
      <c r="C25" s="62" t="s">
        <v>91</v>
      </c>
      <c r="D25" s="199">
        <f t="shared" si="3"/>
        <v>256.5</v>
      </c>
      <c r="E25" s="199">
        <f t="shared" si="4"/>
        <v>85.5</v>
      </c>
      <c r="F25" s="5">
        <v>171</v>
      </c>
      <c r="G25" s="5">
        <v>17</v>
      </c>
      <c r="H25" s="5">
        <v>34</v>
      </c>
      <c r="I25" s="5">
        <v>46</v>
      </c>
      <c r="J25" s="66"/>
      <c r="K25" s="5">
        <v>51</v>
      </c>
      <c r="L25" s="5">
        <v>40</v>
      </c>
      <c r="M25" s="66"/>
      <c r="N25" s="5">
        <v>0</v>
      </c>
      <c r="O25" s="5">
        <v>0</v>
      </c>
      <c r="P25" s="120">
        <f>N25+O25</f>
        <v>0</v>
      </c>
      <c r="Q25">
        <f>J25+M25+P25</f>
        <v>0</v>
      </c>
      <c r="R25">
        <v>171</v>
      </c>
    </row>
    <row r="26" spans="1:18" ht="12.75">
      <c r="A26" s="45" t="s">
        <v>203</v>
      </c>
      <c r="B26" s="45" t="s">
        <v>181</v>
      </c>
      <c r="C26" s="62" t="s">
        <v>91</v>
      </c>
      <c r="D26" s="199">
        <f>E26+F26</f>
        <v>256.5</v>
      </c>
      <c r="E26" s="199">
        <f t="shared" si="4"/>
        <v>85.5</v>
      </c>
      <c r="F26" s="5">
        <v>171</v>
      </c>
      <c r="G26" s="5">
        <v>11</v>
      </c>
      <c r="H26" s="5">
        <v>34</v>
      </c>
      <c r="I26" s="5">
        <v>46</v>
      </c>
      <c r="J26" s="66"/>
      <c r="K26" s="5">
        <v>51</v>
      </c>
      <c r="L26" s="5">
        <v>40</v>
      </c>
      <c r="M26" s="66"/>
      <c r="N26" s="5">
        <v>0</v>
      </c>
      <c r="O26" s="5">
        <v>0</v>
      </c>
      <c r="P26" s="120"/>
      <c r="R26">
        <v>171</v>
      </c>
    </row>
    <row r="27" spans="1:16" ht="12.75">
      <c r="A27" s="45"/>
      <c r="B27" s="45" t="s">
        <v>234</v>
      </c>
      <c r="C27" s="62"/>
      <c r="D27" s="62"/>
      <c r="E27" s="62"/>
      <c r="F27" s="5"/>
      <c r="G27" s="5"/>
      <c r="H27" s="5"/>
      <c r="I27" s="5"/>
      <c r="J27" s="66"/>
      <c r="K27" s="5"/>
      <c r="L27" s="5"/>
      <c r="M27" s="66"/>
      <c r="N27" s="5"/>
      <c r="O27" s="5"/>
      <c r="P27" s="120"/>
    </row>
    <row r="28" spans="1:16" ht="15.75">
      <c r="A28" s="99" t="s">
        <v>193</v>
      </c>
      <c r="B28" s="99" t="s">
        <v>259</v>
      </c>
      <c r="C28" s="121" t="s">
        <v>222</v>
      </c>
      <c r="D28" s="87">
        <f>E28+F28</f>
        <v>333</v>
      </c>
      <c r="E28" s="87">
        <f>E29+E30+E31+E32</f>
        <v>111</v>
      </c>
      <c r="F28" s="87">
        <f>F29+F30+F31+F32</f>
        <v>222</v>
      </c>
      <c r="G28" s="87">
        <f>G29+G30+G31</f>
        <v>32</v>
      </c>
      <c r="H28" s="87">
        <f>H29+H30+H31+H32</f>
        <v>68</v>
      </c>
      <c r="I28" s="87">
        <f aca="true" t="shared" si="6" ref="I28:O28">I29+I30+I31+I32</f>
        <v>84</v>
      </c>
      <c r="J28" s="87">
        <f t="shared" si="6"/>
        <v>0</v>
      </c>
      <c r="K28" s="87">
        <f t="shared" si="6"/>
        <v>34</v>
      </c>
      <c r="L28" s="87">
        <f t="shared" si="6"/>
        <v>0</v>
      </c>
      <c r="M28" s="87">
        <f t="shared" si="6"/>
        <v>0</v>
      </c>
      <c r="N28" s="87">
        <f t="shared" si="6"/>
        <v>36</v>
      </c>
      <c r="O28" s="87">
        <f t="shared" si="6"/>
        <v>0</v>
      </c>
      <c r="P28" s="120"/>
    </row>
    <row r="29" spans="1:18" ht="12.75">
      <c r="A29" s="45" t="s">
        <v>197</v>
      </c>
      <c r="B29" s="45" t="s">
        <v>15</v>
      </c>
      <c r="C29" s="62" t="s">
        <v>88</v>
      </c>
      <c r="D29" s="62">
        <f>F29+E29</f>
        <v>54</v>
      </c>
      <c r="E29" s="62">
        <f>F29/2</f>
        <v>18</v>
      </c>
      <c r="F29" s="5">
        <v>36</v>
      </c>
      <c r="G29" s="5"/>
      <c r="H29" s="5">
        <v>17</v>
      </c>
      <c r="I29" s="5">
        <v>19</v>
      </c>
      <c r="J29" s="66"/>
      <c r="K29" s="5">
        <v>0</v>
      </c>
      <c r="L29" s="5">
        <v>0</v>
      </c>
      <c r="M29" s="66"/>
      <c r="N29" s="5">
        <v>0</v>
      </c>
      <c r="O29" s="5">
        <v>0</v>
      </c>
      <c r="P29" s="120"/>
      <c r="R29">
        <v>36</v>
      </c>
    </row>
    <row r="30" spans="1:18" ht="13.5" customHeight="1">
      <c r="A30" s="45" t="s">
        <v>198</v>
      </c>
      <c r="B30" s="45" t="s">
        <v>231</v>
      </c>
      <c r="C30" s="62" t="s">
        <v>88</v>
      </c>
      <c r="D30" s="62">
        <f>F30+E30</f>
        <v>54</v>
      </c>
      <c r="E30" s="62">
        <f>F30/2</f>
        <v>18</v>
      </c>
      <c r="F30" s="5">
        <v>36</v>
      </c>
      <c r="G30" s="5">
        <v>7</v>
      </c>
      <c r="H30" s="5">
        <v>17</v>
      </c>
      <c r="I30" s="5">
        <v>19</v>
      </c>
      <c r="J30" s="66"/>
      <c r="K30" s="5">
        <v>0</v>
      </c>
      <c r="L30" s="5">
        <v>0</v>
      </c>
      <c r="M30" s="66"/>
      <c r="N30" s="5">
        <v>0</v>
      </c>
      <c r="O30" s="5">
        <v>0</v>
      </c>
      <c r="P30" s="120"/>
      <c r="R30">
        <v>36</v>
      </c>
    </row>
    <row r="31" spans="1:18" ht="13.5" customHeight="1">
      <c r="A31" s="45" t="s">
        <v>199</v>
      </c>
      <c r="B31" s="45" t="s">
        <v>235</v>
      </c>
      <c r="C31" s="62" t="s">
        <v>158</v>
      </c>
      <c r="D31" s="62">
        <f>F31+E31</f>
        <v>171</v>
      </c>
      <c r="E31" s="62">
        <f>F31/2</f>
        <v>57</v>
      </c>
      <c r="F31" s="5">
        <v>114</v>
      </c>
      <c r="G31" s="5">
        <v>25</v>
      </c>
      <c r="H31" s="5">
        <v>34</v>
      </c>
      <c r="I31" s="5">
        <v>46</v>
      </c>
      <c r="J31" s="66"/>
      <c r="K31" s="5">
        <v>34</v>
      </c>
      <c r="L31" s="5">
        <v>0</v>
      </c>
      <c r="M31" s="66"/>
      <c r="N31" s="5">
        <v>0</v>
      </c>
      <c r="O31" s="5">
        <v>0</v>
      </c>
      <c r="P31" s="120"/>
      <c r="R31">
        <v>114</v>
      </c>
    </row>
    <row r="32" spans="1:18" ht="24" customHeight="1">
      <c r="A32" s="45" t="s">
        <v>236</v>
      </c>
      <c r="B32" s="45" t="s">
        <v>237</v>
      </c>
      <c r="C32" s="62" t="s">
        <v>256</v>
      </c>
      <c r="D32" s="62"/>
      <c r="E32" s="62">
        <f>F32/2</f>
        <v>18</v>
      </c>
      <c r="F32" s="5">
        <v>36</v>
      </c>
      <c r="G32" s="5"/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6"/>
      <c r="N32" s="5">
        <v>36</v>
      </c>
      <c r="O32" s="5">
        <v>0</v>
      </c>
      <c r="P32" s="120"/>
      <c r="R32">
        <v>36</v>
      </c>
    </row>
    <row r="33" spans="1:16" ht="14.25" customHeight="1">
      <c r="A33" s="45"/>
      <c r="B33" s="99" t="s">
        <v>238</v>
      </c>
      <c r="C33" s="121" t="s">
        <v>252</v>
      </c>
      <c r="D33" s="87">
        <f>E33+F33</f>
        <v>351</v>
      </c>
      <c r="E33" s="87">
        <f>E34+E35+E36+E37</f>
        <v>117</v>
      </c>
      <c r="F33" s="24">
        <f>F34+F35+F36+F37</f>
        <v>234</v>
      </c>
      <c r="G33" s="24">
        <f>G36+G34</f>
        <v>53</v>
      </c>
      <c r="H33" s="24">
        <f>H34+H35+H36+H37</f>
        <v>51</v>
      </c>
      <c r="I33" s="24">
        <f aca="true" t="shared" si="7" ref="I33:O33">I34+I35+I36+I37</f>
        <v>49</v>
      </c>
      <c r="J33" s="24">
        <f t="shared" si="7"/>
        <v>0</v>
      </c>
      <c r="K33" s="24">
        <f t="shared" si="7"/>
        <v>80</v>
      </c>
      <c r="L33" s="24">
        <f t="shared" si="7"/>
        <v>43</v>
      </c>
      <c r="M33" s="24">
        <f t="shared" si="7"/>
        <v>0</v>
      </c>
      <c r="N33" s="24">
        <f t="shared" si="7"/>
        <v>11</v>
      </c>
      <c r="O33" s="24">
        <f t="shared" si="7"/>
        <v>0</v>
      </c>
      <c r="P33" s="120"/>
    </row>
    <row r="34" spans="1:18" ht="24.75" customHeight="1">
      <c r="A34" s="45" t="s">
        <v>239</v>
      </c>
      <c r="B34" s="45" t="s">
        <v>240</v>
      </c>
      <c r="C34" s="62" t="s">
        <v>157</v>
      </c>
      <c r="D34" s="62">
        <f>E34+F34</f>
        <v>72</v>
      </c>
      <c r="E34" s="62">
        <f>F34/2</f>
        <v>24</v>
      </c>
      <c r="F34" s="5">
        <v>48</v>
      </c>
      <c r="G34" s="5">
        <v>24</v>
      </c>
      <c r="H34" s="5">
        <v>0</v>
      </c>
      <c r="I34" s="5">
        <v>0</v>
      </c>
      <c r="J34" s="66"/>
      <c r="K34" s="5">
        <v>48</v>
      </c>
      <c r="L34" s="5">
        <v>0</v>
      </c>
      <c r="M34" s="66"/>
      <c r="N34" s="5">
        <v>0</v>
      </c>
      <c r="O34" s="5">
        <v>0</v>
      </c>
      <c r="P34" s="120"/>
      <c r="R34">
        <v>48</v>
      </c>
    </row>
    <row r="35" spans="1:18" ht="13.5" customHeight="1">
      <c r="A35" s="45" t="s">
        <v>241</v>
      </c>
      <c r="B35" s="45" t="s">
        <v>242</v>
      </c>
      <c r="C35" s="62" t="s">
        <v>87</v>
      </c>
      <c r="D35" s="62">
        <f>E35+F35</f>
        <v>54</v>
      </c>
      <c r="E35" s="62">
        <f>F35/2</f>
        <v>18</v>
      </c>
      <c r="F35" s="5">
        <v>36</v>
      </c>
      <c r="G35" s="5"/>
      <c r="H35" s="5">
        <v>0</v>
      </c>
      <c r="I35" s="5">
        <v>0</v>
      </c>
      <c r="J35" s="66"/>
      <c r="K35" s="5">
        <v>16</v>
      </c>
      <c r="L35" s="5">
        <v>20</v>
      </c>
      <c r="M35" s="66"/>
      <c r="N35" s="5">
        <v>0</v>
      </c>
      <c r="O35" s="5">
        <v>0</v>
      </c>
      <c r="P35" s="120"/>
      <c r="R35">
        <v>36</v>
      </c>
    </row>
    <row r="36" spans="1:18" ht="14.25" customHeight="1">
      <c r="A36" s="45" t="s">
        <v>243</v>
      </c>
      <c r="B36" s="45" t="s">
        <v>246</v>
      </c>
      <c r="C36" s="62" t="s">
        <v>92</v>
      </c>
      <c r="D36" s="62">
        <f>E36+F36</f>
        <v>90</v>
      </c>
      <c r="E36" s="62">
        <f>F36/2</f>
        <v>30</v>
      </c>
      <c r="F36" s="5">
        <v>60</v>
      </c>
      <c r="G36" s="5">
        <v>29</v>
      </c>
      <c r="H36" s="5">
        <v>34</v>
      </c>
      <c r="I36" s="5">
        <v>26</v>
      </c>
      <c r="J36" s="66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20"/>
      <c r="R36">
        <v>60</v>
      </c>
    </row>
    <row r="37" spans="1:18" ht="24" customHeight="1">
      <c r="A37" s="45" t="s">
        <v>244</v>
      </c>
      <c r="B37" s="45" t="s">
        <v>245</v>
      </c>
      <c r="C37" s="62" t="s">
        <v>204</v>
      </c>
      <c r="D37" s="62">
        <f>E37+F37</f>
        <v>135</v>
      </c>
      <c r="E37" s="62">
        <f>F37/2</f>
        <v>45</v>
      </c>
      <c r="F37" s="5">
        <v>90</v>
      </c>
      <c r="G37" s="5"/>
      <c r="H37" s="5">
        <v>17</v>
      </c>
      <c r="I37" s="5">
        <v>23</v>
      </c>
      <c r="J37" s="66"/>
      <c r="K37" s="5">
        <v>16</v>
      </c>
      <c r="L37" s="5">
        <v>23</v>
      </c>
      <c r="M37" s="66"/>
      <c r="N37" s="5">
        <v>11</v>
      </c>
      <c r="O37" s="5">
        <v>0</v>
      </c>
      <c r="P37" s="120"/>
      <c r="R37">
        <v>90</v>
      </c>
    </row>
    <row r="38" spans="1:17" ht="15.75">
      <c r="A38" s="117" t="s">
        <v>94</v>
      </c>
      <c r="B38" s="117" t="s">
        <v>95</v>
      </c>
      <c r="C38" s="121" t="s">
        <v>222</v>
      </c>
      <c r="D38" s="122">
        <f>D39+D40+D41</f>
        <v>156</v>
      </c>
      <c r="E38" s="122">
        <f aca="true" t="shared" si="8" ref="E38:O38">E39+E40+E41</f>
        <v>52</v>
      </c>
      <c r="F38" s="122">
        <f t="shared" si="8"/>
        <v>104</v>
      </c>
      <c r="G38" s="122">
        <f t="shared" si="8"/>
        <v>52</v>
      </c>
      <c r="H38" s="122">
        <f t="shared" si="8"/>
        <v>17</v>
      </c>
      <c r="I38" s="122">
        <f t="shared" si="8"/>
        <v>19</v>
      </c>
      <c r="J38" s="122">
        <f t="shared" si="8"/>
        <v>0</v>
      </c>
      <c r="K38" s="122">
        <f t="shared" si="8"/>
        <v>0</v>
      </c>
      <c r="L38" s="122">
        <f t="shared" si="8"/>
        <v>32</v>
      </c>
      <c r="M38" s="122">
        <f t="shared" si="8"/>
        <v>0</v>
      </c>
      <c r="N38" s="122">
        <f t="shared" si="8"/>
        <v>0</v>
      </c>
      <c r="O38" s="122">
        <f t="shared" si="8"/>
        <v>36</v>
      </c>
      <c r="P38" s="123">
        <f aca="true" t="shared" si="9" ref="P38:P62">N38+O38</f>
        <v>36</v>
      </c>
      <c r="Q38">
        <f>J38+M38+P38</f>
        <v>36</v>
      </c>
    </row>
    <row r="39" spans="1:18" ht="26.25" customHeight="1">
      <c r="A39" s="45" t="s">
        <v>97</v>
      </c>
      <c r="B39" s="46" t="s">
        <v>30</v>
      </c>
      <c r="C39" s="62" t="s">
        <v>88</v>
      </c>
      <c r="D39" s="47">
        <f>E39+F39</f>
        <v>54</v>
      </c>
      <c r="E39" s="47">
        <v>18</v>
      </c>
      <c r="F39" s="45">
        <v>36</v>
      </c>
      <c r="G39" s="5">
        <v>18</v>
      </c>
      <c r="H39" s="45">
        <v>17</v>
      </c>
      <c r="I39" s="45">
        <v>19</v>
      </c>
      <c r="J39" s="45"/>
      <c r="K39" s="45">
        <v>0</v>
      </c>
      <c r="L39" s="45">
        <v>0</v>
      </c>
      <c r="M39" s="45"/>
      <c r="N39" s="45">
        <v>0</v>
      </c>
      <c r="O39" s="45">
        <v>0</v>
      </c>
      <c r="P39" s="120">
        <f t="shared" si="9"/>
        <v>0</v>
      </c>
      <c r="Q39">
        <f>J39+M39+P39</f>
        <v>0</v>
      </c>
      <c r="R39">
        <v>36</v>
      </c>
    </row>
    <row r="40" spans="1:18" ht="26.25" customHeight="1">
      <c r="A40" s="45" t="s">
        <v>206</v>
      </c>
      <c r="B40" s="49" t="s">
        <v>36</v>
      </c>
      <c r="C40" s="62" t="s">
        <v>99</v>
      </c>
      <c r="D40" s="47">
        <f>E40+F40</f>
        <v>54</v>
      </c>
      <c r="E40" s="47">
        <f>F40/2</f>
        <v>18</v>
      </c>
      <c r="F40" s="5">
        <v>36</v>
      </c>
      <c r="G40" s="5">
        <v>18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36</v>
      </c>
      <c r="P40" s="120">
        <f t="shared" si="9"/>
        <v>36</v>
      </c>
      <c r="Q40">
        <f>J40+M40+P40</f>
        <v>36</v>
      </c>
      <c r="R40">
        <v>36</v>
      </c>
    </row>
    <row r="41" spans="1:18" ht="15" customHeight="1">
      <c r="A41" s="45" t="s">
        <v>33</v>
      </c>
      <c r="B41" s="49" t="s">
        <v>16</v>
      </c>
      <c r="C41" s="62" t="s">
        <v>100</v>
      </c>
      <c r="D41" s="47">
        <f>E41+F41</f>
        <v>48</v>
      </c>
      <c r="E41" s="47">
        <f>F41/2</f>
        <v>16</v>
      </c>
      <c r="F41" s="5">
        <v>32</v>
      </c>
      <c r="G41" s="5">
        <v>16</v>
      </c>
      <c r="H41" s="5">
        <v>0</v>
      </c>
      <c r="I41" s="5">
        <v>0</v>
      </c>
      <c r="J41" s="5"/>
      <c r="K41" s="5">
        <v>0</v>
      </c>
      <c r="L41" s="5">
        <v>32</v>
      </c>
      <c r="M41" s="66"/>
      <c r="N41" s="5">
        <v>0</v>
      </c>
      <c r="O41" s="5">
        <v>0</v>
      </c>
      <c r="P41" s="120"/>
      <c r="R41">
        <v>32</v>
      </c>
    </row>
    <row r="42" spans="1:17" ht="12.75">
      <c r="A42" s="117" t="s">
        <v>3</v>
      </c>
      <c r="B42" s="117" t="s">
        <v>101</v>
      </c>
      <c r="C42" s="113" t="s">
        <v>255</v>
      </c>
      <c r="D42" s="122">
        <f>D43+D64</f>
        <v>2348</v>
      </c>
      <c r="E42" s="122">
        <f aca="true" t="shared" si="10" ref="E42:O42">E43+E64</f>
        <v>328</v>
      </c>
      <c r="F42" s="122">
        <f t="shared" si="10"/>
        <v>2020</v>
      </c>
      <c r="G42" s="122">
        <f t="shared" si="10"/>
        <v>104</v>
      </c>
      <c r="H42" s="122">
        <f t="shared" si="10"/>
        <v>119</v>
      </c>
      <c r="I42" s="122">
        <f t="shared" si="10"/>
        <v>162</v>
      </c>
      <c r="J42" s="122">
        <f t="shared" si="10"/>
        <v>0</v>
      </c>
      <c r="K42" s="122">
        <f t="shared" si="10"/>
        <v>107</v>
      </c>
      <c r="L42" s="122">
        <f t="shared" si="10"/>
        <v>426</v>
      </c>
      <c r="M42" s="122">
        <f t="shared" si="10"/>
        <v>0</v>
      </c>
      <c r="N42" s="122">
        <f t="shared" si="10"/>
        <v>486</v>
      </c>
      <c r="O42" s="122">
        <f t="shared" si="10"/>
        <v>720</v>
      </c>
      <c r="P42" s="124">
        <f t="shared" si="9"/>
        <v>1206</v>
      </c>
      <c r="Q42">
        <f>J42+M42+P42</f>
        <v>1206</v>
      </c>
    </row>
    <row r="43" spans="1:17" ht="12.75">
      <c r="A43" s="117" t="s">
        <v>7</v>
      </c>
      <c r="B43" s="117" t="s">
        <v>4</v>
      </c>
      <c r="C43" s="113" t="s">
        <v>255</v>
      </c>
      <c r="D43" s="122">
        <f>D44+D49+D54+D59</f>
        <v>2268</v>
      </c>
      <c r="E43" s="122">
        <f aca="true" t="shared" si="11" ref="E43:Q43">E44+E49+E54+E59</f>
        <v>288</v>
      </c>
      <c r="F43" s="122">
        <f t="shared" si="11"/>
        <v>1980</v>
      </c>
      <c r="G43" s="122">
        <f t="shared" si="11"/>
        <v>104</v>
      </c>
      <c r="H43" s="122">
        <f t="shared" si="11"/>
        <v>119</v>
      </c>
      <c r="I43" s="122">
        <f t="shared" si="11"/>
        <v>162</v>
      </c>
      <c r="J43" s="122">
        <f t="shared" si="11"/>
        <v>0</v>
      </c>
      <c r="K43" s="122">
        <f t="shared" si="11"/>
        <v>107</v>
      </c>
      <c r="L43" s="122">
        <f t="shared" si="11"/>
        <v>400</v>
      </c>
      <c r="M43" s="122">
        <f t="shared" si="11"/>
        <v>0</v>
      </c>
      <c r="N43" s="122">
        <f t="shared" si="11"/>
        <v>472</v>
      </c>
      <c r="O43" s="122">
        <f t="shared" si="11"/>
        <v>720</v>
      </c>
      <c r="P43" s="122">
        <f t="shared" si="11"/>
        <v>896</v>
      </c>
      <c r="Q43" s="122">
        <f t="shared" si="11"/>
        <v>896</v>
      </c>
    </row>
    <row r="44" spans="1:17" ht="12.75">
      <c r="A44" s="117" t="s">
        <v>23</v>
      </c>
      <c r="B44" s="125" t="s">
        <v>207</v>
      </c>
      <c r="C44" s="113" t="s">
        <v>223</v>
      </c>
      <c r="D44" s="117">
        <f>D45+D46+D47+D48</f>
        <v>222</v>
      </c>
      <c r="E44" s="117">
        <f aca="true" t="shared" si="12" ref="E44:O44">E45+E46+E47+E48</f>
        <v>50</v>
      </c>
      <c r="F44" s="117">
        <f t="shared" si="12"/>
        <v>172</v>
      </c>
      <c r="G44" s="117">
        <f t="shared" si="12"/>
        <v>50</v>
      </c>
      <c r="H44" s="117">
        <f t="shared" si="12"/>
        <v>100</v>
      </c>
      <c r="I44" s="117">
        <f t="shared" si="12"/>
        <v>72</v>
      </c>
      <c r="J44" s="117">
        <f t="shared" si="12"/>
        <v>0</v>
      </c>
      <c r="K44" s="117">
        <f t="shared" si="12"/>
        <v>0</v>
      </c>
      <c r="L44" s="117">
        <f t="shared" si="12"/>
        <v>0</v>
      </c>
      <c r="M44" s="117">
        <f t="shared" si="12"/>
        <v>0</v>
      </c>
      <c r="N44" s="117">
        <f t="shared" si="12"/>
        <v>0</v>
      </c>
      <c r="O44" s="117">
        <f t="shared" si="12"/>
        <v>0</v>
      </c>
      <c r="P44" s="123">
        <f t="shared" si="9"/>
        <v>0</v>
      </c>
      <c r="Q44">
        <f>J44+M44+P44</f>
        <v>0</v>
      </c>
    </row>
    <row r="45" spans="1:18" ht="28.5" customHeight="1">
      <c r="A45" s="47" t="s">
        <v>109</v>
      </c>
      <c r="B45" s="4" t="s">
        <v>208</v>
      </c>
      <c r="C45" s="62" t="s">
        <v>25</v>
      </c>
      <c r="D45" s="47">
        <f>E45+F45</f>
        <v>54</v>
      </c>
      <c r="E45" s="47">
        <v>18</v>
      </c>
      <c r="F45" s="47">
        <v>36</v>
      </c>
      <c r="G45" s="62">
        <v>18</v>
      </c>
      <c r="H45" s="47">
        <v>36</v>
      </c>
      <c r="I45" s="47">
        <v>0</v>
      </c>
      <c r="J45" s="62"/>
      <c r="K45" s="47">
        <v>0</v>
      </c>
      <c r="L45" s="47">
        <v>0</v>
      </c>
      <c r="M45" s="47"/>
      <c r="N45" s="47">
        <v>0</v>
      </c>
      <c r="O45" s="47">
        <v>0</v>
      </c>
      <c r="P45" s="87">
        <f t="shared" si="9"/>
        <v>0</v>
      </c>
      <c r="Q45" s="2">
        <f>J45+M45+P45</f>
        <v>0</v>
      </c>
      <c r="R45">
        <v>36</v>
      </c>
    </row>
    <row r="46" spans="1:18" ht="24.75" customHeight="1">
      <c r="A46" s="47" t="s">
        <v>209</v>
      </c>
      <c r="B46" s="4" t="s">
        <v>210</v>
      </c>
      <c r="C46" s="62" t="s">
        <v>25</v>
      </c>
      <c r="D46" s="47">
        <f>E46+F46</f>
        <v>96</v>
      </c>
      <c r="E46" s="47">
        <v>32</v>
      </c>
      <c r="F46" s="47">
        <v>64</v>
      </c>
      <c r="G46" s="62">
        <v>32</v>
      </c>
      <c r="H46" s="47">
        <v>64</v>
      </c>
      <c r="I46" s="47">
        <v>0</v>
      </c>
      <c r="J46" s="62"/>
      <c r="K46" s="47">
        <v>0</v>
      </c>
      <c r="L46" s="47">
        <v>0</v>
      </c>
      <c r="M46" s="47"/>
      <c r="N46" s="47">
        <v>0</v>
      </c>
      <c r="O46" s="47">
        <v>0</v>
      </c>
      <c r="P46" s="87"/>
      <c r="Q46" s="2"/>
      <c r="R46">
        <v>64</v>
      </c>
    </row>
    <row r="47" spans="1:18" ht="12.75">
      <c r="A47" s="47" t="s">
        <v>110</v>
      </c>
      <c r="B47" s="47" t="s">
        <v>105</v>
      </c>
      <c r="C47" s="62" t="s">
        <v>88</v>
      </c>
      <c r="D47" s="65">
        <v>36</v>
      </c>
      <c r="E47" s="62">
        <v>0</v>
      </c>
      <c r="F47" s="62">
        <v>36</v>
      </c>
      <c r="G47" s="62">
        <v>0</v>
      </c>
      <c r="H47" s="62">
        <v>0</v>
      </c>
      <c r="I47" s="62">
        <v>36</v>
      </c>
      <c r="J47" s="66"/>
      <c r="K47" s="5">
        <v>0</v>
      </c>
      <c r="L47" s="5">
        <v>0</v>
      </c>
      <c r="M47" s="5"/>
      <c r="N47" s="5">
        <v>0</v>
      </c>
      <c r="O47" s="5">
        <v>0</v>
      </c>
      <c r="P47" s="120">
        <f t="shared" si="9"/>
        <v>0</v>
      </c>
      <c r="Q47">
        <f>J47+M47+P47</f>
        <v>0</v>
      </c>
      <c r="R47">
        <v>36</v>
      </c>
    </row>
    <row r="48" spans="1:18" ht="12.75">
      <c r="A48" s="47" t="s">
        <v>112</v>
      </c>
      <c r="B48" s="47" t="s">
        <v>107</v>
      </c>
      <c r="C48" s="62" t="s">
        <v>227</v>
      </c>
      <c r="D48" s="65">
        <v>36</v>
      </c>
      <c r="E48" s="62">
        <v>0</v>
      </c>
      <c r="F48" s="62">
        <v>36</v>
      </c>
      <c r="G48" s="62">
        <v>0</v>
      </c>
      <c r="H48" s="62">
        <v>0</v>
      </c>
      <c r="I48" s="62">
        <v>36</v>
      </c>
      <c r="J48" s="62"/>
      <c r="K48" s="62">
        <v>0</v>
      </c>
      <c r="L48" s="5">
        <v>0</v>
      </c>
      <c r="M48" s="66"/>
      <c r="N48" s="5">
        <v>0</v>
      </c>
      <c r="O48" s="5">
        <v>0</v>
      </c>
      <c r="P48" s="120">
        <f t="shared" si="9"/>
        <v>0</v>
      </c>
      <c r="Q48">
        <f>J48+M48+P48</f>
        <v>0</v>
      </c>
      <c r="R48">
        <v>36</v>
      </c>
    </row>
    <row r="49" spans="1:17" ht="12.75">
      <c r="A49" s="117" t="s">
        <v>18</v>
      </c>
      <c r="B49" s="125" t="s">
        <v>211</v>
      </c>
      <c r="C49" s="113" t="s">
        <v>254</v>
      </c>
      <c r="D49" s="132">
        <f>D50+D51+D52+D53</f>
        <v>450</v>
      </c>
      <c r="E49" s="132">
        <f aca="true" t="shared" si="13" ref="E49:O49">E50+E51+E52+E53</f>
        <v>54</v>
      </c>
      <c r="F49" s="132">
        <f t="shared" si="13"/>
        <v>396</v>
      </c>
      <c r="G49" s="132">
        <f t="shared" si="13"/>
        <v>54</v>
      </c>
      <c r="H49" s="132">
        <f t="shared" si="13"/>
        <v>19</v>
      </c>
      <c r="I49" s="132">
        <f t="shared" si="13"/>
        <v>90</v>
      </c>
      <c r="J49" s="132">
        <f t="shared" si="13"/>
        <v>0</v>
      </c>
      <c r="K49" s="132">
        <f t="shared" si="13"/>
        <v>107</v>
      </c>
      <c r="L49" s="132">
        <f t="shared" si="13"/>
        <v>180</v>
      </c>
      <c r="M49" s="132">
        <f t="shared" si="13"/>
        <v>0</v>
      </c>
      <c r="N49" s="132">
        <f t="shared" si="13"/>
        <v>0</v>
      </c>
      <c r="O49" s="132">
        <f t="shared" si="13"/>
        <v>0</v>
      </c>
      <c r="P49" s="123">
        <f t="shared" si="9"/>
        <v>0</v>
      </c>
      <c r="Q49">
        <f>J49+M49+P49</f>
        <v>0</v>
      </c>
    </row>
    <row r="50" spans="1:18" ht="26.25" customHeight="1">
      <c r="A50" s="114" t="s">
        <v>113</v>
      </c>
      <c r="B50" s="127" t="s">
        <v>212</v>
      </c>
      <c r="C50" s="115" t="s">
        <v>228</v>
      </c>
      <c r="D50" s="126">
        <f>F50+E50</f>
        <v>54</v>
      </c>
      <c r="E50" s="115">
        <v>18</v>
      </c>
      <c r="F50" s="115">
        <v>36</v>
      </c>
      <c r="G50" s="115">
        <v>18</v>
      </c>
      <c r="H50" s="115">
        <v>19</v>
      </c>
      <c r="I50" s="115">
        <v>17</v>
      </c>
      <c r="J50" s="115"/>
      <c r="K50" s="115">
        <v>0</v>
      </c>
      <c r="L50" s="115">
        <v>0</v>
      </c>
      <c r="M50" s="115"/>
      <c r="N50" s="115">
        <v>0</v>
      </c>
      <c r="O50" s="115">
        <v>0</v>
      </c>
      <c r="P50" s="120">
        <f t="shared" si="9"/>
        <v>0</v>
      </c>
      <c r="Q50" s="79">
        <f>J50+M50+P50</f>
        <v>0</v>
      </c>
      <c r="R50">
        <v>36</v>
      </c>
    </row>
    <row r="51" spans="1:18" ht="25.5">
      <c r="A51" s="114" t="s">
        <v>213</v>
      </c>
      <c r="B51" s="127" t="s">
        <v>214</v>
      </c>
      <c r="C51" s="115" t="s">
        <v>253</v>
      </c>
      <c r="D51" s="126">
        <f>F51+E51</f>
        <v>108</v>
      </c>
      <c r="E51" s="115">
        <v>36</v>
      </c>
      <c r="F51" s="115">
        <v>72</v>
      </c>
      <c r="G51" s="115">
        <v>36</v>
      </c>
      <c r="H51" s="115">
        <v>0</v>
      </c>
      <c r="I51" s="115">
        <v>37</v>
      </c>
      <c r="J51" s="115"/>
      <c r="K51" s="115">
        <v>35</v>
      </c>
      <c r="L51" s="115">
        <v>0</v>
      </c>
      <c r="M51" s="115"/>
      <c r="N51" s="115">
        <v>0</v>
      </c>
      <c r="O51" s="115">
        <v>0</v>
      </c>
      <c r="P51" s="120"/>
      <c r="Q51" s="79"/>
      <c r="R51">
        <v>72</v>
      </c>
    </row>
    <row r="52" spans="1:18" ht="12.75">
      <c r="A52" s="114" t="s">
        <v>55</v>
      </c>
      <c r="B52" s="127" t="s">
        <v>105</v>
      </c>
      <c r="C52" s="115" t="s">
        <v>87</v>
      </c>
      <c r="D52" s="126">
        <v>108</v>
      </c>
      <c r="E52" s="115">
        <v>0</v>
      </c>
      <c r="F52" s="115">
        <v>108</v>
      </c>
      <c r="G52" s="115">
        <v>0</v>
      </c>
      <c r="H52" s="115">
        <v>0</v>
      </c>
      <c r="I52" s="115">
        <v>36</v>
      </c>
      <c r="J52" s="115"/>
      <c r="K52" s="115">
        <v>72</v>
      </c>
      <c r="L52" s="115">
        <v>0</v>
      </c>
      <c r="M52" s="115"/>
      <c r="N52" s="115">
        <v>0</v>
      </c>
      <c r="O52" s="115">
        <v>0</v>
      </c>
      <c r="P52" s="120">
        <f t="shared" si="9"/>
        <v>0</v>
      </c>
      <c r="Q52">
        <f>J52+M52+P52</f>
        <v>0</v>
      </c>
      <c r="R52">
        <v>108</v>
      </c>
    </row>
    <row r="53" spans="1:18" ht="12.75">
      <c r="A53" s="114" t="s">
        <v>56</v>
      </c>
      <c r="B53" s="127" t="s">
        <v>107</v>
      </c>
      <c r="C53" s="115" t="s">
        <v>114</v>
      </c>
      <c r="D53" s="126">
        <v>180</v>
      </c>
      <c r="E53" s="115">
        <v>0</v>
      </c>
      <c r="F53" s="115">
        <v>180</v>
      </c>
      <c r="G53" s="115">
        <v>0</v>
      </c>
      <c r="H53" s="115">
        <v>0</v>
      </c>
      <c r="I53" s="115">
        <v>0</v>
      </c>
      <c r="J53" s="115"/>
      <c r="K53" s="115">
        <v>0</v>
      </c>
      <c r="L53" s="115">
        <v>180</v>
      </c>
      <c r="M53" s="115"/>
      <c r="N53" s="115">
        <v>0</v>
      </c>
      <c r="O53" s="115">
        <v>0</v>
      </c>
      <c r="P53" s="120">
        <f t="shared" si="9"/>
        <v>0</v>
      </c>
      <c r="Q53">
        <f>J53+M53+P53</f>
        <v>0</v>
      </c>
      <c r="R53">
        <v>180</v>
      </c>
    </row>
    <row r="54" spans="1:17" ht="26.25" customHeight="1">
      <c r="A54" s="117" t="s">
        <v>19</v>
      </c>
      <c r="B54" s="128" t="s">
        <v>215</v>
      </c>
      <c r="C54" s="113" t="s">
        <v>224</v>
      </c>
      <c r="D54" s="132">
        <f>D55+D56+D57+D58</f>
        <v>1470</v>
      </c>
      <c r="E54" s="132">
        <f aca="true" t="shared" si="14" ref="E54:O54">E55+E56+E57+E58</f>
        <v>166</v>
      </c>
      <c r="F54" s="132">
        <f t="shared" si="14"/>
        <v>1304</v>
      </c>
      <c r="G54" s="132">
        <f t="shared" si="14"/>
        <v>0</v>
      </c>
      <c r="H54" s="132">
        <f t="shared" si="14"/>
        <v>0</v>
      </c>
      <c r="I54" s="132">
        <f t="shared" si="14"/>
        <v>0</v>
      </c>
      <c r="J54" s="132">
        <f t="shared" si="14"/>
        <v>0</v>
      </c>
      <c r="K54" s="132">
        <f t="shared" si="14"/>
        <v>0</v>
      </c>
      <c r="L54" s="132">
        <f t="shared" si="14"/>
        <v>220</v>
      </c>
      <c r="M54" s="132">
        <f t="shared" si="14"/>
        <v>0</v>
      </c>
      <c r="N54" s="132">
        <f t="shared" si="14"/>
        <v>472</v>
      </c>
      <c r="O54" s="132">
        <f t="shared" si="14"/>
        <v>612</v>
      </c>
      <c r="P54" s="126">
        <f>P55+P57+P58</f>
        <v>860</v>
      </c>
      <c r="Q54" s="126">
        <f>Q55+Q57+Q58</f>
        <v>860</v>
      </c>
    </row>
    <row r="55" spans="1:18" ht="38.25" customHeight="1">
      <c r="A55" s="114" t="s">
        <v>216</v>
      </c>
      <c r="B55" s="127" t="s">
        <v>217</v>
      </c>
      <c r="C55" s="115" t="s">
        <v>134</v>
      </c>
      <c r="D55" s="126">
        <f>E55+F55</f>
        <v>162</v>
      </c>
      <c r="E55" s="115">
        <v>54</v>
      </c>
      <c r="F55" s="115">
        <v>108</v>
      </c>
      <c r="G55" s="115"/>
      <c r="H55" s="115">
        <v>0</v>
      </c>
      <c r="I55" s="115">
        <v>0</v>
      </c>
      <c r="J55" s="115"/>
      <c r="K55" s="115">
        <v>0</v>
      </c>
      <c r="L55" s="115">
        <v>82</v>
      </c>
      <c r="M55" s="115"/>
      <c r="N55" s="115">
        <v>26</v>
      </c>
      <c r="O55" s="115">
        <v>0</v>
      </c>
      <c r="P55" s="120">
        <f t="shared" si="9"/>
        <v>26</v>
      </c>
      <c r="Q55" s="79">
        <f>J55+M55+P55</f>
        <v>26</v>
      </c>
      <c r="R55">
        <v>108</v>
      </c>
    </row>
    <row r="56" spans="1:18" ht="39.75" customHeight="1">
      <c r="A56" s="114" t="s">
        <v>218</v>
      </c>
      <c r="B56" s="127" t="s">
        <v>219</v>
      </c>
      <c r="C56" s="115" t="s">
        <v>251</v>
      </c>
      <c r="D56" s="126">
        <f>E56+F56</f>
        <v>336</v>
      </c>
      <c r="E56" s="115">
        <v>112</v>
      </c>
      <c r="F56" s="115">
        <v>224</v>
      </c>
      <c r="G56" s="115"/>
      <c r="H56" s="115">
        <v>0</v>
      </c>
      <c r="I56" s="115">
        <v>0</v>
      </c>
      <c r="J56" s="115"/>
      <c r="K56" s="115">
        <v>0</v>
      </c>
      <c r="L56" s="115">
        <v>0</v>
      </c>
      <c r="M56" s="115"/>
      <c r="N56" s="115">
        <v>188</v>
      </c>
      <c r="O56" s="115">
        <v>36</v>
      </c>
      <c r="P56" s="120"/>
      <c r="Q56" s="79"/>
      <c r="R56">
        <v>224</v>
      </c>
    </row>
    <row r="57" spans="1:18" ht="12.75">
      <c r="A57" s="114" t="s">
        <v>57</v>
      </c>
      <c r="B57" s="127" t="s">
        <v>105</v>
      </c>
      <c r="C57" s="115" t="s">
        <v>225</v>
      </c>
      <c r="D57" s="126">
        <v>432</v>
      </c>
      <c r="E57" s="115">
        <v>0</v>
      </c>
      <c r="F57" s="115">
        <v>432</v>
      </c>
      <c r="G57" s="115"/>
      <c r="H57" s="115">
        <v>0</v>
      </c>
      <c r="I57" s="115">
        <v>0</v>
      </c>
      <c r="J57" s="115"/>
      <c r="K57" s="115">
        <v>0</v>
      </c>
      <c r="L57" s="115">
        <v>138</v>
      </c>
      <c r="M57" s="115"/>
      <c r="N57" s="115">
        <v>258</v>
      </c>
      <c r="O57" s="115">
        <v>36</v>
      </c>
      <c r="P57" s="120">
        <f t="shared" si="9"/>
        <v>294</v>
      </c>
      <c r="Q57">
        <f>J57+M57+P57</f>
        <v>294</v>
      </c>
      <c r="R57">
        <v>432</v>
      </c>
    </row>
    <row r="58" spans="1:18" ht="12.75">
      <c r="A58" s="114" t="s">
        <v>58</v>
      </c>
      <c r="B58" s="127" t="s">
        <v>107</v>
      </c>
      <c r="C58" s="115" t="s">
        <v>226</v>
      </c>
      <c r="D58" s="126">
        <v>540</v>
      </c>
      <c r="E58" s="115">
        <v>0</v>
      </c>
      <c r="F58" s="115">
        <v>540</v>
      </c>
      <c r="G58" s="115"/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540</v>
      </c>
      <c r="P58" s="120">
        <f t="shared" si="9"/>
        <v>540</v>
      </c>
      <c r="Q58">
        <f>J58+M58+P58</f>
        <v>540</v>
      </c>
      <c r="R58">
        <v>540</v>
      </c>
    </row>
    <row r="59" spans="1:17" ht="14.25" customHeight="1" thickBot="1">
      <c r="A59" s="117" t="s">
        <v>117</v>
      </c>
      <c r="B59" s="128" t="s">
        <v>220</v>
      </c>
      <c r="C59" s="113" t="s">
        <v>229</v>
      </c>
      <c r="D59" s="132">
        <f>D60+D61+D62</f>
        <v>126</v>
      </c>
      <c r="E59" s="132">
        <f>E60+E61+E62</f>
        <v>18</v>
      </c>
      <c r="F59" s="132">
        <f>F60+F61+F62</f>
        <v>108</v>
      </c>
      <c r="G59" s="132"/>
      <c r="H59" s="132">
        <f>H60+H61+H62</f>
        <v>0</v>
      </c>
      <c r="I59" s="132">
        <f aca="true" t="shared" si="15" ref="I59:O59">I60+I61+I62</f>
        <v>0</v>
      </c>
      <c r="J59" s="132">
        <f t="shared" si="15"/>
        <v>0</v>
      </c>
      <c r="K59" s="132">
        <f t="shared" si="15"/>
        <v>0</v>
      </c>
      <c r="L59" s="132">
        <f t="shared" si="15"/>
        <v>0</v>
      </c>
      <c r="M59" s="132">
        <f t="shared" si="15"/>
        <v>0</v>
      </c>
      <c r="N59" s="132">
        <f t="shared" si="15"/>
        <v>0</v>
      </c>
      <c r="O59" s="132">
        <f t="shared" si="15"/>
        <v>108</v>
      </c>
      <c r="P59" s="129">
        <f>P60</f>
        <v>36</v>
      </c>
      <c r="Q59" s="42">
        <f>Q60</f>
        <v>36</v>
      </c>
    </row>
    <row r="60" spans="1:18" ht="25.5">
      <c r="A60" s="47" t="s">
        <v>118</v>
      </c>
      <c r="B60" s="130" t="s">
        <v>221</v>
      </c>
      <c r="C60" s="62" t="s">
        <v>225</v>
      </c>
      <c r="D60" s="65">
        <f>E60+F60</f>
        <v>54</v>
      </c>
      <c r="E60" s="62">
        <v>18</v>
      </c>
      <c r="F60" s="62">
        <v>36</v>
      </c>
      <c r="G60" s="62"/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36</v>
      </c>
      <c r="P60" s="120">
        <f t="shared" si="9"/>
        <v>36</v>
      </c>
      <c r="Q60" s="79">
        <f>J60+M60+P60</f>
        <v>36</v>
      </c>
      <c r="R60">
        <v>36</v>
      </c>
    </row>
    <row r="61" spans="1:18" ht="12.75">
      <c r="A61" s="47" t="s">
        <v>120</v>
      </c>
      <c r="B61" s="130" t="s">
        <v>105</v>
      </c>
      <c r="C61" s="62" t="s">
        <v>225</v>
      </c>
      <c r="D61" s="65">
        <v>36</v>
      </c>
      <c r="E61" s="62">
        <v>0</v>
      </c>
      <c r="F61" s="62">
        <v>36</v>
      </c>
      <c r="G61" s="62"/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5">
        <v>36</v>
      </c>
      <c r="P61" s="120">
        <f t="shared" si="9"/>
        <v>36</v>
      </c>
      <c r="Q61">
        <f>J61+M61+P61</f>
        <v>36</v>
      </c>
      <c r="R61">
        <v>36</v>
      </c>
    </row>
    <row r="62" spans="1:18" ht="12.75">
      <c r="A62" s="47" t="s">
        <v>122</v>
      </c>
      <c r="B62" s="130" t="s">
        <v>107</v>
      </c>
      <c r="C62" s="62" t="s">
        <v>226</v>
      </c>
      <c r="D62" s="65">
        <v>36</v>
      </c>
      <c r="E62" s="62">
        <v>0</v>
      </c>
      <c r="F62" s="62">
        <v>36</v>
      </c>
      <c r="G62" s="62"/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5">
        <v>36</v>
      </c>
      <c r="P62" s="120">
        <f t="shared" si="9"/>
        <v>36</v>
      </c>
      <c r="Q62">
        <f>J62+M62+P62</f>
        <v>36</v>
      </c>
      <c r="R62">
        <v>36</v>
      </c>
    </row>
    <row r="63" spans="1:24" ht="12.75" hidden="1">
      <c r="A63" s="131"/>
      <c r="B63" s="130"/>
      <c r="C63" s="62"/>
      <c r="D63" s="65"/>
      <c r="E63" s="62"/>
      <c r="F63" s="62"/>
      <c r="G63" s="62"/>
      <c r="H63" s="62"/>
      <c r="I63" s="62"/>
      <c r="J63" s="66"/>
      <c r="K63" s="5"/>
      <c r="L63" s="5"/>
      <c r="M63" s="66"/>
      <c r="N63" s="5"/>
      <c r="O63" s="5"/>
      <c r="P63" s="120">
        <f>N63+O63</f>
        <v>0</v>
      </c>
      <c r="Q63">
        <f>J63+M63+P63</f>
        <v>0</v>
      </c>
      <c r="R63">
        <f>H63+I63+K63+L63+N63+O63</f>
        <v>0</v>
      </c>
      <c r="S63" s="134"/>
      <c r="T63" s="134"/>
      <c r="U63" s="134"/>
      <c r="V63" s="134"/>
      <c r="W63" s="134"/>
      <c r="X63" s="134"/>
    </row>
    <row r="64" spans="1:24" s="116" customFormat="1" ht="13.5" customHeight="1">
      <c r="A64" s="117" t="s">
        <v>5</v>
      </c>
      <c r="B64" s="117" t="s">
        <v>22</v>
      </c>
      <c r="C64" s="122" t="s">
        <v>137</v>
      </c>
      <c r="D64" s="132">
        <f>E64+F64</f>
        <v>80</v>
      </c>
      <c r="E64" s="122">
        <v>40</v>
      </c>
      <c r="F64" s="122">
        <v>40</v>
      </c>
      <c r="G64" s="122"/>
      <c r="H64" s="115">
        <v>0</v>
      </c>
      <c r="I64" s="115">
        <v>0</v>
      </c>
      <c r="J64" s="115"/>
      <c r="K64" s="115">
        <v>0</v>
      </c>
      <c r="L64" s="115">
        <v>26</v>
      </c>
      <c r="M64" s="115"/>
      <c r="N64" s="115">
        <v>14</v>
      </c>
      <c r="O64" s="115">
        <v>0</v>
      </c>
      <c r="P64" s="122">
        <f>N64+O64</f>
        <v>14</v>
      </c>
      <c r="Q64" s="116">
        <f>J64+M64+P64</f>
        <v>14</v>
      </c>
      <c r="R64">
        <v>40</v>
      </c>
      <c r="S64" s="135"/>
      <c r="T64" s="135"/>
      <c r="U64" s="135"/>
      <c r="V64" s="135"/>
      <c r="W64" s="135"/>
      <c r="X64" s="135"/>
    </row>
    <row r="65" spans="1:25" ht="12.75">
      <c r="A65" s="86"/>
      <c r="B65" s="86" t="s">
        <v>138</v>
      </c>
      <c r="C65" s="113" t="s">
        <v>258</v>
      </c>
      <c r="D65" s="93">
        <f>E65+F65</f>
        <v>5582</v>
      </c>
      <c r="E65" s="93">
        <f>E13+E38+E42</f>
        <v>1406</v>
      </c>
      <c r="F65" s="93">
        <f>F13+F38+F42</f>
        <v>4176</v>
      </c>
      <c r="G65" s="93">
        <f>G13+G38+G42</f>
        <v>573</v>
      </c>
      <c r="H65" s="93">
        <f>H13+H38+H44+H49+H54+H59+H64</f>
        <v>612</v>
      </c>
      <c r="I65" s="93">
        <f aca="true" t="shared" si="16" ref="I65:O65">I13+I38+I44+I49+I54+I59+I64</f>
        <v>828</v>
      </c>
      <c r="J65" s="93">
        <f t="shared" si="16"/>
        <v>0</v>
      </c>
      <c r="K65" s="93">
        <f t="shared" si="16"/>
        <v>576</v>
      </c>
      <c r="L65" s="93">
        <f t="shared" si="16"/>
        <v>828</v>
      </c>
      <c r="M65" s="93">
        <f t="shared" si="16"/>
        <v>0</v>
      </c>
      <c r="N65" s="93">
        <f t="shared" si="16"/>
        <v>576</v>
      </c>
      <c r="O65" s="93">
        <f t="shared" si="16"/>
        <v>756</v>
      </c>
      <c r="P65" s="89" t="e">
        <f>P15+P16+P18+P19+P20+P21+P22+#REF!+#REF!+#REF!+#REF!+P24+P25+P26+P29+P30+P31+#REF!+P39+#REF!+#REF!+P40+P41+#REF!+#REF!+#REF!+P45+P47+P48+P50+P52+P53+P55+P57+P58+P60+P61+P62+#REF!+#REF!+#REF!+#REF!+#REF!+#REF!+#REF!+#REF!+#REF!+P64</f>
        <v>#REF!</v>
      </c>
      <c r="Q65" s="89" t="e">
        <f>Q15+Q16+Q18+Q19+Q20+Q21+Q22+#REF!+#REF!+#REF!+#REF!+Q24+Q25+Q26+Q29+Q30+Q31+#REF!+Q39+#REF!+#REF!+Q40+Q41+#REF!+#REF!+#REF!+Q45+Q47+Q48+Q50+Q52+Q53+Q55+Q57+Q58+Q60+Q61+Q62+#REF!+#REF!+#REF!+#REF!+#REF!+#REF!+#REF!+#REF!+#REF!+Q64</f>
        <v>#REF!</v>
      </c>
      <c r="R65">
        <v>612</v>
      </c>
      <c r="S65">
        <v>828</v>
      </c>
      <c r="T65">
        <v>576</v>
      </c>
      <c r="U65">
        <v>828</v>
      </c>
      <c r="V65">
        <v>576</v>
      </c>
      <c r="W65">
        <v>756</v>
      </c>
      <c r="X65" s="134"/>
      <c r="Y65">
        <v>612</v>
      </c>
    </row>
    <row r="66" spans="1:24" ht="12.75" hidden="1">
      <c r="A66" s="86"/>
      <c r="B66" s="86" t="s">
        <v>140</v>
      </c>
      <c r="C66" s="62"/>
      <c r="D66" s="93"/>
      <c r="E66" s="93"/>
      <c r="F66" s="93"/>
      <c r="G66" s="93"/>
      <c r="H66" s="93">
        <f>H65/17</f>
        <v>36</v>
      </c>
      <c r="I66" s="94">
        <f>I65/23</f>
        <v>36</v>
      </c>
      <c r="J66" s="95"/>
      <c r="K66" s="96">
        <f>K65/17</f>
        <v>33.88235294117647</v>
      </c>
      <c r="L66" s="96">
        <f>L65/22</f>
        <v>37.63636363636363</v>
      </c>
      <c r="M66" s="95"/>
      <c r="N66" s="97">
        <f>N65/17</f>
        <v>33.88235294117647</v>
      </c>
      <c r="O66" s="98">
        <f>O65/17</f>
        <v>44.470588235294116</v>
      </c>
      <c r="P66" s="120">
        <f>N66+O66</f>
        <v>78.35294117647058</v>
      </c>
      <c r="R66" s="134"/>
      <c r="S66" s="134"/>
      <c r="T66" s="134"/>
      <c r="U66" s="134"/>
      <c r="V66" s="134"/>
      <c r="W66" s="134"/>
      <c r="X66" s="134"/>
    </row>
    <row r="67" spans="1:24" ht="12.75" hidden="1">
      <c r="A67" s="140" t="s">
        <v>52</v>
      </c>
      <c r="B67" s="140"/>
      <c r="C67" s="3"/>
      <c r="D67" s="87">
        <v>1097</v>
      </c>
      <c r="E67" s="62">
        <v>357</v>
      </c>
      <c r="F67" s="62">
        <f>F13+F38+F42</f>
        <v>4176</v>
      </c>
      <c r="G67" s="62">
        <v>426</v>
      </c>
      <c r="H67" s="62">
        <v>593</v>
      </c>
      <c r="I67" s="62">
        <v>764</v>
      </c>
      <c r="J67" s="66"/>
      <c r="K67" s="5">
        <v>586</v>
      </c>
      <c r="L67" s="5">
        <v>729</v>
      </c>
      <c r="M67" s="66"/>
      <c r="N67" s="5">
        <v>530</v>
      </c>
      <c r="O67" s="5">
        <v>0</v>
      </c>
      <c r="P67" s="120">
        <f>N67+O67</f>
        <v>530</v>
      </c>
      <c r="R67" s="134"/>
      <c r="S67" s="134"/>
      <c r="T67" s="134"/>
      <c r="U67" s="134"/>
      <c r="V67" s="134"/>
      <c r="W67" s="134"/>
      <c r="X67" s="134"/>
    </row>
    <row r="68" spans="1:24" ht="16.5" customHeight="1">
      <c r="A68" s="99" t="s">
        <v>141</v>
      </c>
      <c r="B68" s="99" t="s">
        <v>184</v>
      </c>
      <c r="C68" s="5"/>
      <c r="D68" s="24"/>
      <c r="E68" s="5"/>
      <c r="F68" s="5"/>
      <c r="G68" s="5"/>
      <c r="H68" s="62"/>
      <c r="I68" s="62"/>
      <c r="J68" s="62"/>
      <c r="K68" s="62"/>
      <c r="L68" s="62"/>
      <c r="M68" s="62"/>
      <c r="N68" s="62"/>
      <c r="O68" s="62" t="s">
        <v>200</v>
      </c>
      <c r="P68" s="87">
        <v>1</v>
      </c>
      <c r="R68" s="134"/>
      <c r="S68" s="134"/>
      <c r="T68" s="134"/>
      <c r="U68" s="134"/>
      <c r="V68" s="134"/>
      <c r="W68" s="134"/>
      <c r="X68" s="134"/>
    </row>
    <row r="69" spans="1:16" ht="26.25" customHeight="1">
      <c r="A69" s="192" t="s">
        <v>185</v>
      </c>
      <c r="B69" s="192"/>
      <c r="C69" s="192"/>
      <c r="D69" s="192"/>
      <c r="E69" s="192"/>
      <c r="F69" s="182" t="s">
        <v>52</v>
      </c>
      <c r="G69" s="133" t="s">
        <v>145</v>
      </c>
      <c r="H69" s="87">
        <f>H15+H16+H17+H18++H19+H20+H21+H22+H24+H25+H26+H29+H30+H31+H32+H34+H35+H36+H37+H39+H40+H41+H45+H46+H50+H51+H55+H56+H60+H64</f>
        <v>612</v>
      </c>
      <c r="I69" s="87">
        <f aca="true" t="shared" si="17" ref="I69:O69">I15+I16+I17+I18++I19+I20+I21+I22+I24+I25+I26+I29+I30+I31+I32+I34+I35+I36+I37+I39+I40+I41+I45+I46+I50+I51+I55+I56+I60+I64</f>
        <v>720</v>
      </c>
      <c r="J69" s="87">
        <f t="shared" si="17"/>
        <v>0</v>
      </c>
      <c r="K69" s="87">
        <f t="shared" si="17"/>
        <v>504</v>
      </c>
      <c r="L69" s="87">
        <f t="shared" si="17"/>
        <v>510</v>
      </c>
      <c r="M69" s="87">
        <f t="shared" si="17"/>
        <v>0</v>
      </c>
      <c r="N69" s="87">
        <f t="shared" si="17"/>
        <v>318</v>
      </c>
      <c r="O69" s="87">
        <f t="shared" si="17"/>
        <v>108</v>
      </c>
      <c r="P69" s="87" t="e">
        <f>P13+P38+#REF!+P45+P50+P55+P60+#REF!+#REF!+#REF!+P64</f>
        <v>#REF!</v>
      </c>
    </row>
    <row r="70" spans="1:17" ht="22.5">
      <c r="A70" s="166"/>
      <c r="B70" s="166"/>
      <c r="C70" s="166"/>
      <c r="D70" s="166"/>
      <c r="E70" s="166"/>
      <c r="F70" s="182"/>
      <c r="G70" s="133" t="s">
        <v>146</v>
      </c>
      <c r="H70" s="87">
        <f>H47+H52+H57+H61</f>
        <v>0</v>
      </c>
      <c r="I70" s="87">
        <f aca="true" t="shared" si="18" ref="I70:O70">I47+I52+I57+I61</f>
        <v>72</v>
      </c>
      <c r="J70" s="87">
        <f t="shared" si="18"/>
        <v>0</v>
      </c>
      <c r="K70" s="87">
        <f t="shared" si="18"/>
        <v>72</v>
      </c>
      <c r="L70" s="87">
        <f t="shared" si="18"/>
        <v>138</v>
      </c>
      <c r="M70" s="87">
        <f t="shared" si="18"/>
        <v>0</v>
      </c>
      <c r="N70" s="87">
        <f t="shared" si="18"/>
        <v>258</v>
      </c>
      <c r="O70" s="87">
        <f t="shared" si="18"/>
        <v>72</v>
      </c>
      <c r="P70" s="87">
        <f>N70+O70</f>
        <v>330</v>
      </c>
      <c r="Q70" s="102">
        <f>J70+M70+P70</f>
        <v>330</v>
      </c>
    </row>
    <row r="71" spans="1:17" ht="24" customHeight="1" thickBot="1">
      <c r="A71" s="193" t="s">
        <v>260</v>
      </c>
      <c r="B71" s="194"/>
      <c r="C71" s="194"/>
      <c r="D71" s="194"/>
      <c r="E71" s="195"/>
      <c r="F71" s="182"/>
      <c r="G71" s="133" t="s">
        <v>148</v>
      </c>
      <c r="H71" s="87">
        <f>H48+H53+H58+H62</f>
        <v>0</v>
      </c>
      <c r="I71" s="87">
        <f aca="true" t="shared" si="19" ref="I71:O71">I48+I53+I58+I62</f>
        <v>36</v>
      </c>
      <c r="J71" s="87">
        <f t="shared" si="19"/>
        <v>0</v>
      </c>
      <c r="K71" s="87">
        <f t="shared" si="19"/>
        <v>0</v>
      </c>
      <c r="L71" s="87">
        <f t="shared" si="19"/>
        <v>180</v>
      </c>
      <c r="M71" s="87">
        <f t="shared" si="19"/>
        <v>0</v>
      </c>
      <c r="N71" s="87">
        <f t="shared" si="19"/>
        <v>0</v>
      </c>
      <c r="O71" s="87">
        <f t="shared" si="19"/>
        <v>576</v>
      </c>
      <c r="P71" s="87">
        <f>N71+O71</f>
        <v>576</v>
      </c>
      <c r="Q71" s="25" t="e">
        <f>#REF!+Q48+Q58+Q53+Q62+#REF!+#REF!+#REF!</f>
        <v>#REF!</v>
      </c>
    </row>
    <row r="72" spans="1:17" ht="16.5" customHeight="1">
      <c r="A72" s="190" t="s">
        <v>182</v>
      </c>
      <c r="B72" s="190"/>
      <c r="C72" s="190"/>
      <c r="D72" s="190"/>
      <c r="E72" s="190"/>
      <c r="F72" s="182"/>
      <c r="G72" s="137" t="s">
        <v>150</v>
      </c>
      <c r="H72" s="138">
        <v>0</v>
      </c>
      <c r="I72" s="138">
        <v>2</v>
      </c>
      <c r="J72" s="139"/>
      <c r="K72" s="138">
        <v>2</v>
      </c>
      <c r="L72" s="138">
        <v>5</v>
      </c>
      <c r="M72" s="139"/>
      <c r="N72" s="138">
        <v>1</v>
      </c>
      <c r="O72" s="138">
        <v>3</v>
      </c>
      <c r="P72" s="87">
        <f>N72+O72</f>
        <v>4</v>
      </c>
      <c r="Q72">
        <f>J72+M72+P72</f>
        <v>4</v>
      </c>
    </row>
    <row r="73" spans="1:17" ht="21.75" customHeight="1">
      <c r="A73" s="189"/>
      <c r="B73" s="189"/>
      <c r="C73" s="189"/>
      <c r="D73" s="189"/>
      <c r="E73" s="189"/>
      <c r="F73" s="182"/>
      <c r="G73" s="137" t="s">
        <v>151</v>
      </c>
      <c r="H73" s="138">
        <v>2</v>
      </c>
      <c r="I73" s="138">
        <v>7</v>
      </c>
      <c r="J73" s="139"/>
      <c r="K73" s="138">
        <v>2</v>
      </c>
      <c r="L73" s="138">
        <v>3</v>
      </c>
      <c r="M73" s="139"/>
      <c r="N73" s="138">
        <v>4</v>
      </c>
      <c r="O73" s="138">
        <v>4</v>
      </c>
      <c r="P73" s="87">
        <f>N73+O73</f>
        <v>8</v>
      </c>
      <c r="Q73">
        <f>J73+M73+P73</f>
        <v>8</v>
      </c>
    </row>
    <row r="74" spans="1:17" ht="15.75">
      <c r="A74" s="189"/>
      <c r="B74" s="189"/>
      <c r="C74" s="189"/>
      <c r="D74" s="189"/>
      <c r="E74" s="189"/>
      <c r="F74" s="182"/>
      <c r="G74" s="137" t="s">
        <v>152</v>
      </c>
      <c r="H74" s="138">
        <v>0</v>
      </c>
      <c r="I74" s="138">
        <v>1</v>
      </c>
      <c r="J74" s="139"/>
      <c r="K74" s="138">
        <v>0</v>
      </c>
      <c r="L74" s="138">
        <v>1</v>
      </c>
      <c r="M74" s="139"/>
      <c r="N74" s="138">
        <v>0</v>
      </c>
      <c r="O74" s="138">
        <v>2</v>
      </c>
      <c r="P74" s="87">
        <f>N74+O74</f>
        <v>2</v>
      </c>
      <c r="Q74">
        <f>J74+M74+P74</f>
        <v>2</v>
      </c>
    </row>
    <row r="75" ht="12.75">
      <c r="P75" s="118"/>
    </row>
  </sheetData>
  <sheetProtection/>
  <mergeCells count="31">
    <mergeCell ref="A74:E74"/>
    <mergeCell ref="L8:L9"/>
    <mergeCell ref="A72:E72"/>
    <mergeCell ref="C3:C11"/>
    <mergeCell ref="A69:E69"/>
    <mergeCell ref="H8:H9"/>
    <mergeCell ref="F69:F74"/>
    <mergeCell ref="E7:E11"/>
    <mergeCell ref="A71:E71"/>
    <mergeCell ref="A70:E70"/>
    <mergeCell ref="B3:B11"/>
    <mergeCell ref="O8:O9"/>
    <mergeCell ref="A73:E73"/>
    <mergeCell ref="A67:B67"/>
    <mergeCell ref="I8:I9"/>
    <mergeCell ref="N8:N9"/>
    <mergeCell ref="H3:O3"/>
    <mergeCell ref="H7:J7"/>
    <mergeCell ref="N7:P7"/>
    <mergeCell ref="D3:G6"/>
    <mergeCell ref="D7:D11"/>
    <mergeCell ref="K7:M7"/>
    <mergeCell ref="A3:A11"/>
    <mergeCell ref="B1:L1"/>
    <mergeCell ref="G8:G11"/>
    <mergeCell ref="H5:O5"/>
    <mergeCell ref="H6:O6"/>
    <mergeCell ref="F7:G7"/>
    <mergeCell ref="F8:F11"/>
    <mergeCell ref="H4:O4"/>
    <mergeCell ref="K8:K9"/>
  </mergeCells>
  <printOptions/>
  <pageMargins left="0.5905511811023623" right="0" top="0" bottom="0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lenovo</cp:lastModifiedBy>
  <cp:lastPrinted>2020-09-30T07:01:03Z</cp:lastPrinted>
  <dcterms:created xsi:type="dcterms:W3CDTF">2011-01-28T09:41:23Z</dcterms:created>
  <dcterms:modified xsi:type="dcterms:W3CDTF">2022-09-14T10:17:49Z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