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315" windowHeight="7455" tabRatio="892" firstSheet="1" activeTab="1"/>
  </bookViews>
  <sheets>
    <sheet name="план учебного процесса" sheetId="1" r:id="rId1"/>
    <sheet name="учебный  план" sheetId="2" r:id="rId2"/>
    <sheet name="календарный график" sheetId="3" r:id="rId3"/>
  </sheets>
  <externalReferences>
    <externalReference r:id="rId6"/>
  </externalReferences>
  <definedNames>
    <definedName name="_ftn1" localSheetId="2">'календарный график'!$A$99</definedName>
    <definedName name="_ftnref1" localSheetId="2">'календарный график'!$BF$4</definedName>
  </definedNames>
  <calcPr fullCalcOnLoad="1"/>
</workbook>
</file>

<file path=xl/sharedStrings.xml><?xml version="1.0" encoding="utf-8"?>
<sst xmlns="http://schemas.openxmlformats.org/spreadsheetml/2006/main" count="723" uniqueCount="384">
  <si>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</si>
  <si>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</si>
  <si>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</si>
  <si>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</si>
  <si>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</si>
  <si>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</si>
  <si>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</si>
  <si>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</si>
  <si>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</si>
  <si>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</si>
  <si>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</si>
  <si>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</si>
  <si>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</si>
  <si>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01</t>
  </si>
  <si>
    <t>П.00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</si>
  <si>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</si>
  <si>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</si>
  <si>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</si>
  <si>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</si>
  <si>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</si>
  <si>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</si>
  <si>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</si>
  <si>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</si>
  <si>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</si>
  <si>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</si>
  <si>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</si>
  <si>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</si>
  <si>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Иностранный язык</t>
  </si>
  <si>
    <t>ОБЖ</t>
  </si>
  <si>
    <t>Математика</t>
  </si>
  <si>
    <t>Информатика и ИКТ</t>
  </si>
  <si>
    <t>Кубановедение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</si>
  <si>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</si>
  <si>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</si>
  <si>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</si>
  <si>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</si>
  <si>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</si>
  <si>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</si>
  <si>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</si>
  <si>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</si>
  <si>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</si>
  <si>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</si>
  <si>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УП. 01</t>
  </si>
  <si>
    <t>ПП. 01</t>
  </si>
  <si>
    <t>УП. 02</t>
  </si>
  <si>
    <t>ПП. 02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</si>
  <si>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</si>
  <si>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</si>
  <si>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</si>
  <si>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</si>
  <si>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</si>
  <si>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</si>
  <si>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</si>
  <si>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</si>
  <si>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</si>
  <si>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</si>
  <si>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</si>
  <si>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</si>
  <si>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надо</t>
  </si>
  <si>
    <t xml:space="preserve">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</si>
  <si>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</si>
  <si>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</si>
  <si>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</si>
  <si>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</si>
  <si>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</si>
  <si>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</si>
  <si>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</si>
  <si>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</si>
  <si>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</si>
  <si>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</si>
  <si>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</si>
  <si>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</si>
  <si>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ОП. 04</t>
  </si>
  <si>
    <t>4 ноября - пятница</t>
  </si>
  <si>
    <t>23февраля - четверг</t>
  </si>
  <si>
    <t>8 марта - четверг</t>
  </si>
  <si>
    <t>1 мая - вторник</t>
  </si>
  <si>
    <t>9 мая - среда</t>
  </si>
  <si>
    <t>12 июня - вторник</t>
  </si>
  <si>
    <t xml:space="preserve"> 23 апреля - понедельник родительский  день</t>
  </si>
  <si>
    <t>Производственная  практика</t>
  </si>
  <si>
    <t>МДК. 04</t>
  </si>
  <si>
    <t>Физическая культура</t>
  </si>
  <si>
    <t>ПМ.02</t>
  </si>
  <si>
    <t>З</t>
  </si>
  <si>
    <t>ДЗ</t>
  </si>
  <si>
    <t>Обществознание</t>
  </si>
  <si>
    <t>Естествознание</t>
  </si>
  <si>
    <t>География</t>
  </si>
  <si>
    <t>Право</t>
  </si>
  <si>
    <t>Экономика</t>
  </si>
  <si>
    <t>ОП.ОО</t>
  </si>
  <si>
    <t>Общепрофессиональный цикл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</si>
  <si>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</si>
  <si>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</si>
  <si>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ОП.02</t>
  </si>
  <si>
    <t>ОП. 03</t>
  </si>
  <si>
    <t>ОП. 05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</si>
  <si>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</si>
  <si>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</si>
  <si>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П. 00</t>
  </si>
  <si>
    <t>Профессиональный цикл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</si>
  <si>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</si>
  <si>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</si>
  <si>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бобовых, макаронных изделий, яиц, творога, теста.</t>
  </si>
  <si>
    <t>Технология подготовки сырья и приготовления блюд и гарниров из круп, бобовых и макаронных изделий , яиц, творога, теста.</t>
  </si>
  <si>
    <t>Приготовление супов и соусов</t>
  </si>
  <si>
    <t>Технология приготовления супов и соусов</t>
  </si>
  <si>
    <t>Технология обработки сырья и приготовления блюд из рыбы.</t>
  </si>
  <si>
    <t>Приготовление блюд из мяса и домашней птицы</t>
  </si>
  <si>
    <t>Приготовление и оформление холодных блюд и закусок</t>
  </si>
  <si>
    <t>Технология приготовления и оформления холодных блюд и закусок</t>
  </si>
  <si>
    <t>август</t>
  </si>
  <si>
    <t>Приготовление блюд из рыбы</t>
  </si>
  <si>
    <t>Приготовление сладких блюд и напитков</t>
  </si>
  <si>
    <t>Технология приготовления сладких блюд и напитков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</si>
  <si>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</si>
  <si>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изделий.</t>
  </si>
  <si>
    <t>Всего</t>
  </si>
  <si>
    <t>*</t>
  </si>
  <si>
    <t>Учебная практика</t>
  </si>
  <si>
    <t xml:space="preserve">Обществознание </t>
  </si>
  <si>
    <t>МДК. 01.01</t>
  </si>
  <si>
    <t>УП.01</t>
  </si>
  <si>
    <t>МДК. 02.01</t>
  </si>
  <si>
    <t>УП.03</t>
  </si>
  <si>
    <t>ПП.03</t>
  </si>
  <si>
    <t>УП.04</t>
  </si>
  <si>
    <t>ПП.04</t>
  </si>
  <si>
    <t>2. План  учебного  процесса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</si>
  <si>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</si>
  <si>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</si>
  <si>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</si>
  <si>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и семестрам/триместрам[iii] (час. в семестр/триместр)</t>
  </si>
  <si>
    <t>максимальная</t>
  </si>
  <si>
    <t xml:space="preserve">самостоятельная учебная работа </t>
  </si>
  <si>
    <t>Обязательная аудиторная</t>
  </si>
  <si>
    <t>III курс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</si>
  <si>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</si>
  <si>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</si>
  <si>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</si>
  <si>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</si>
  <si>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</si>
  <si>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</si>
  <si>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</si>
  <si>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</si>
  <si>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</si>
  <si>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</si>
  <si>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</si>
  <si>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</si>
  <si>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</si>
  <si>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>О.00</t>
  </si>
  <si>
    <t>2/6/3</t>
  </si>
  <si>
    <t>–,-,-</t>
  </si>
  <si>
    <t>–, -,-ДЗ</t>
  </si>
  <si>
    <t>–,-,–,-</t>
  </si>
  <si>
    <t>–,-,–,ДЗ</t>
  </si>
  <si>
    <t>–,-,-,ДЗ</t>
  </si>
  <si>
    <t>–,ДЗ</t>
  </si>
  <si>
    <t>З, З,ДЗ,–</t>
  </si>
  <si>
    <t>–,–,З</t>
  </si>
  <si>
    <t>–,-,-,Э</t>
  </si>
  <si>
    <t>–,Э</t>
  </si>
  <si>
    <t>–, -,З</t>
  </si>
  <si>
    <t>ОП.00</t>
  </si>
  <si>
    <t xml:space="preserve">Общепрофессиональный цикл </t>
  </si>
  <si>
    <t>1/4/-</t>
  </si>
  <si>
    <t>ОП.01</t>
  </si>
  <si>
    <t>ДЗ,-</t>
  </si>
  <si>
    <t>–, -,-,-,ДЗ</t>
  </si>
  <si>
    <t>–, -,-,ДЗ</t>
  </si>
  <si>
    <t xml:space="preserve">Профессиональный цикл </t>
  </si>
  <si>
    <t>5/3/1/8</t>
  </si>
  <si>
    <t>ПМ.01</t>
  </si>
  <si>
    <t>–, З</t>
  </si>
  <si>
    <t>учебная практика</t>
  </si>
  <si>
    <t>ПП.01</t>
  </si>
  <si>
    <t>производственная практика</t>
  </si>
  <si>
    <t>–, -,-,-</t>
  </si>
  <si>
    <t>МДК.02.01</t>
  </si>
  <si>
    <t>УП.02</t>
  </si>
  <si>
    <t>–,-</t>
  </si>
  <si>
    <t>ПП.02</t>
  </si>
  <si>
    <t>МДК 03.01</t>
  </si>
  <si>
    <t>–,-,-,З</t>
  </si>
  <si>
    <t>–,-,-,-</t>
  </si>
  <si>
    <t>–, -,-,З</t>
  </si>
  <si>
    <t>ПМ 05</t>
  </si>
  <si>
    <t>МДК 05.01</t>
  </si>
  <si>
    <t>Технология обработки сырья и приготовления блюд из мяса и домашней птицы</t>
  </si>
  <si>
    <t>УП 05</t>
  </si>
  <si>
    <t>–, -,-,-,-</t>
  </si>
  <si>
    <t>ПП 05</t>
  </si>
  <si>
    <t>ПМ 06</t>
  </si>
  <si>
    <t>МДК 06.01</t>
  </si>
  <si>
    <t>УП 06</t>
  </si>
  <si>
    <t>ПП 06</t>
  </si>
  <si>
    <t>ПМ 07</t>
  </si>
  <si>
    <t>МДК 07.01</t>
  </si>
  <si>
    <t>–, -,-,-,З</t>
  </si>
  <si>
    <t>УП 07</t>
  </si>
  <si>
    <t>ПП 07</t>
  </si>
  <si>
    <t>ПМ 08</t>
  </si>
  <si>
    <t>МДК 08.01</t>
  </si>
  <si>
    <t>–, -,-,-,Э</t>
  </si>
  <si>
    <t>УП 08</t>
  </si>
  <si>
    <t>ПП 08</t>
  </si>
  <si>
    <t>–,–,–,З,ДЗ</t>
  </si>
  <si>
    <t xml:space="preserve">всего </t>
  </si>
  <si>
    <t>8/13/4/8</t>
  </si>
  <si>
    <t>недельная  нагрузка</t>
  </si>
  <si>
    <t>ГИА</t>
  </si>
  <si>
    <t>Государственная (итоговая) аттестация</t>
  </si>
  <si>
    <t>1 неделя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</si>
  <si>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 (всего 250  час.)</t>
    </r>
  </si>
  <si>
    <t>дисциплин и МДК</t>
  </si>
  <si>
    <t>учебной практики</t>
  </si>
  <si>
    <t>Государственная (итоговая) аттестация:</t>
  </si>
  <si>
    <t xml:space="preserve">производств. практики </t>
  </si>
  <si>
    <t>Выпускная квалификационная работа</t>
  </si>
  <si>
    <t>экзаменов</t>
  </si>
  <si>
    <t>дифф. зачетов</t>
  </si>
  <si>
    <t>зачетов</t>
  </si>
  <si>
    <t>практика (учебная+производственная)</t>
  </si>
  <si>
    <t>[i] Учебные дисциплины и профессиональные модули, в т. ч. введенные за счет часов вариативной части ОПОП, являются обязательными для аттестации элементами ОПОП, их освоение должно завершаться одной из возможных форм промежуточной аттестации, для общепрофе</t>
  </si>
  <si>
    <t>- по дисциплинам общеобразовательного цикла рекомендуемые формы промежуточной аттестации – ДЗ (дифференцированный зачет) или Э (экзамен);</t>
  </si>
  <si>
    <t>- по дисциплинам общепрофессионального цикла рекомендуемые формы промежуточной аттестации – З (зачет), ДЗ (дифференцированный зачет), Э (экзамен);</t>
  </si>
  <si>
    <t xml:space="preserve">Экономика  </t>
  </si>
  <si>
    <t>Всего часов обяз раб.</t>
  </si>
  <si>
    <t>Всего часов сам. раб.</t>
  </si>
  <si>
    <t>–,-,Э</t>
  </si>
  <si>
    <t>–,-,ДЗ</t>
  </si>
  <si>
    <t>Базовые  дисциплины</t>
  </si>
  <si>
    <t>ОДб.01</t>
  </si>
  <si>
    <t>ОДб.02</t>
  </si>
  <si>
    <t>ОДб.03</t>
  </si>
  <si>
    <t>ОДб.04</t>
  </si>
  <si>
    <t>ОДб.05</t>
  </si>
  <si>
    <t>ОДб. 06</t>
  </si>
  <si>
    <t>ОДб.00</t>
  </si>
  <si>
    <t>ОДб.07</t>
  </si>
  <si>
    <t>ОДб. 08</t>
  </si>
  <si>
    <t xml:space="preserve">ОДб. 09 </t>
  </si>
  <si>
    <t>ОДп.00</t>
  </si>
  <si>
    <t>ОДп.10</t>
  </si>
  <si>
    <t>ОДп.11</t>
  </si>
  <si>
    <t>ОДп. 12</t>
  </si>
  <si>
    <t>ОДп. 13</t>
  </si>
  <si>
    <t>ОДп. 14</t>
  </si>
  <si>
    <t>ОДб. 03</t>
  </si>
  <si>
    <t>ОДб. 04</t>
  </si>
  <si>
    <t>ОДб. 05</t>
  </si>
  <si>
    <t>профильные  дисциплины</t>
  </si>
  <si>
    <t>Э(к)</t>
  </si>
  <si>
    <t>Основы безопасности жизнедеятельности</t>
  </si>
  <si>
    <t>и семестрам/триместрам (час. в семестр/триместр)</t>
  </si>
  <si>
    <t>ОДб. 12</t>
  </si>
  <si>
    <t>ОДб. 13</t>
  </si>
  <si>
    <t>Физика</t>
  </si>
  <si>
    <t>Химия</t>
  </si>
  <si>
    <t>ОДп.16</t>
  </si>
  <si>
    <t>ОДп.19</t>
  </si>
  <si>
    <t>Биология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</si>
  <si>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</si>
  <si>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</si>
  <si>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</si>
  <si>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</si>
  <si>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</si>
  <si>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</si>
  <si>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</si>
  <si>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</si>
  <si>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</si>
  <si>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</si>
  <si>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</si>
  <si>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</si>
  <si>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</si>
  <si>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</si>
  <si>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</si>
  <si>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</si>
  <si>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</si>
  <si>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каникулы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</si>
  <si>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</si>
  <si>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</si>
  <si>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</si>
  <si>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</si>
  <si>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</si>
  <si>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</si>
  <si>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</si>
  <si>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</si>
  <si>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</si>
  <si>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</si>
  <si>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</si>
  <si>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</si>
  <si>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</si>
  <si>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</si>
  <si>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</si>
  <si>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</si>
  <si>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</si>
  <si>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</si>
  <si>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</si>
  <si>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</si>
  <si>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2 июня</t>
  </si>
  <si>
    <t>9 июня</t>
  </si>
  <si>
    <t>16 июня</t>
  </si>
  <si>
    <t>23 июня</t>
  </si>
  <si>
    <t>30 июня</t>
  </si>
  <si>
    <t>ОДб. 10</t>
  </si>
  <si>
    <t>Одб.14</t>
  </si>
  <si>
    <t>ОДп. 20</t>
  </si>
  <si>
    <t>Календарный  график учебного  процесса</t>
  </si>
  <si>
    <t xml:space="preserve">Выпускная квалификационная работа </t>
  </si>
  <si>
    <t>Обществознание (включая экономику и право)</t>
  </si>
  <si>
    <t>Государственная итоговая аттестация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</si>
  <si>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</si>
  <si>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ОУД.01</t>
  </si>
  <si>
    <t>ОУД.02</t>
  </si>
  <si>
    <t>ОУД.03</t>
  </si>
  <si>
    <t xml:space="preserve">Математика: алгебра и начала математического анализа; геометрия </t>
  </si>
  <si>
    <t>ОУД.04</t>
  </si>
  <si>
    <t>ОУД.05</t>
  </si>
  <si>
    <t>ОУД.06</t>
  </si>
  <si>
    <t>Общеобразовательные учебные дисциплины</t>
  </si>
  <si>
    <t>0.00</t>
  </si>
  <si>
    <t>Базовые ОУП</t>
  </si>
  <si>
    <t>Профильные ОУП</t>
  </si>
  <si>
    <t>ОУД.07</t>
  </si>
  <si>
    <t>Информатика</t>
  </si>
  <si>
    <t>ОУД.08</t>
  </si>
  <si>
    <t>ОУД.10</t>
  </si>
  <si>
    <t>Экология</t>
  </si>
  <si>
    <t>Дополнительные ОУП</t>
  </si>
  <si>
    <t>УД.01</t>
  </si>
  <si>
    <t>УД.02</t>
  </si>
  <si>
    <t>УД.03</t>
  </si>
  <si>
    <t>2 недели</t>
  </si>
  <si>
    <t>–,З,З,ДЗ</t>
  </si>
  <si>
    <t xml:space="preserve">Русский язык </t>
  </si>
  <si>
    <t>ОУД.11</t>
  </si>
  <si>
    <t>ОУД.12</t>
  </si>
  <si>
    <t>ОУД.14</t>
  </si>
  <si>
    <t>–,-,-,-,ДЗ</t>
  </si>
  <si>
    <t>–,-,-,-,-,ДЗ</t>
  </si>
  <si>
    <t>–,-,-,-,-,</t>
  </si>
  <si>
    <t>ОУД.09</t>
  </si>
  <si>
    <t>ОП. 02</t>
  </si>
  <si>
    <t>Приготовление теста</t>
  </si>
  <si>
    <t>Технология приготовления теста для хлебобулочных изделий</t>
  </si>
  <si>
    <t>МДК 02.02</t>
  </si>
  <si>
    <t>Технология приготовления теста для мучных кондитерских изделий</t>
  </si>
  <si>
    <t>Разделка теста</t>
  </si>
  <si>
    <t>Технологии деления теста, формирования тестовых заготовок</t>
  </si>
  <si>
    <t>МДК 03.02</t>
  </si>
  <si>
    <t>Технологии разделки мучных кондитерских изделий</t>
  </si>
  <si>
    <t>Термическая обработка теста и отделка поверхности хлебобулочных изделий</t>
  </si>
  <si>
    <t>МДК 04.01</t>
  </si>
  <si>
    <t>Технологии выпекания хлеба, хлебобулочных, бараночных изделий и сушки сухарных изделий</t>
  </si>
  <si>
    <t>МДК 04.02</t>
  </si>
  <si>
    <t>Технология приготовления выпеченных полуфабрикатов и отделки мучных кондитерских изделий</t>
  </si>
  <si>
    <t>Укладка и упаковка готовой продукции</t>
  </si>
  <si>
    <t>Технологии упаковки и укладки готовой продукции</t>
  </si>
  <si>
    <t>-/3/-</t>
  </si>
  <si>
    <t>1/3/-/1</t>
  </si>
  <si>
    <t>–, -,ДЗ</t>
  </si>
  <si>
    <t>1/1/2/1</t>
  </si>
  <si>
    <t>–, -,-,-,-,ДЗ</t>
  </si>
  <si>
    <t>–, -,-,-,-,З</t>
  </si>
  <si>
    <t>–,З</t>
  </si>
  <si>
    <t>–, ДЗ</t>
  </si>
  <si>
    <t>–, -,-,Э</t>
  </si>
  <si>
    <t>1/2/-/1</t>
  </si>
  <si>
    <t>Астрономия</t>
  </si>
  <si>
    <t>Основы финансовой грамотности</t>
  </si>
  <si>
    <t>Основы предпринимательской деятельности</t>
  </si>
  <si>
    <t xml:space="preserve">ОУД.13 </t>
  </si>
  <si>
    <t>Родная литература</t>
  </si>
  <si>
    <t>Государственная итоговая аттестация с 16.06.23 по 30.06.23</t>
  </si>
  <si>
    <t>-/9/2</t>
  </si>
  <si>
    <t>-/2/1</t>
  </si>
  <si>
    <t>-/14/3</t>
  </si>
  <si>
    <t>4/8/2/4</t>
  </si>
  <si>
    <t>4/25/5/4</t>
  </si>
  <si>
    <t>ОУД.15</t>
  </si>
  <si>
    <t>ОУД.16</t>
  </si>
  <si>
    <t>3. План учебного процесса   "Пекарь" 2020 - 2023 уч.годы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</si>
</sst>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0" borderId="0" xfId="0" applyAlignment="1">
      <alignment horizontal="left"/>
    </xf>
    <xf numFmtId="0" fontId="3" fillId="32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6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" fontId="3" fillId="0" borderId="10" xfId="0" applyNumberFormat="1" applyFont="1" applyFill="1" applyBorder="1" applyAlignment="1">
      <alignment textRotation="90" wrapText="1"/>
    </xf>
    <xf numFmtId="0" fontId="7" fillId="0" borderId="10" xfId="0" applyFont="1" applyBorder="1" applyAlignment="1">
      <alignment horizontal="center" wrapText="1"/>
    </xf>
    <xf numFmtId="16" fontId="3" fillId="0" borderId="10" xfId="0" applyNumberFormat="1" applyFont="1" applyBorder="1" applyAlignment="1">
      <alignment textRotation="90"/>
    </xf>
    <xf numFmtId="16" fontId="3" fillId="0" borderId="10" xfId="0" applyNumberFormat="1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38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8" borderId="0" xfId="0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38" borderId="10" xfId="0" applyFill="1" applyBorder="1" applyAlignment="1">
      <alignment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38" borderId="11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8" borderId="11" xfId="0" applyFont="1" applyFill="1" applyBorder="1" applyAlignment="1">
      <alignment horizontal="center" wrapText="1"/>
    </xf>
    <xf numFmtId="0" fontId="8" fillId="32" borderId="22" xfId="0" applyFont="1" applyFill="1" applyBorder="1" applyAlignment="1">
      <alignment wrapText="1"/>
    </xf>
    <xf numFmtId="0" fontId="8" fillId="32" borderId="11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38" borderId="11" xfId="0" applyFont="1" applyFill="1" applyBorder="1" applyAlignment="1">
      <alignment horizontal="center" wrapText="1"/>
    </xf>
    <xf numFmtId="0" fontId="8" fillId="38" borderId="19" xfId="0" applyFont="1" applyFill="1" applyBorder="1" applyAlignment="1">
      <alignment horizontal="center" wrapText="1"/>
    </xf>
    <xf numFmtId="0" fontId="7" fillId="38" borderId="21" xfId="0" applyFont="1" applyFill="1" applyBorder="1" applyAlignment="1">
      <alignment horizontal="center" wrapText="1"/>
    </xf>
    <xf numFmtId="0" fontId="8" fillId="32" borderId="24" xfId="0" applyFont="1" applyFill="1" applyBorder="1" applyAlignment="1">
      <alignment wrapText="1"/>
    </xf>
    <xf numFmtId="0" fontId="8" fillId="32" borderId="21" xfId="0" applyFont="1" applyFill="1" applyBorder="1" applyAlignment="1">
      <alignment wrapText="1"/>
    </xf>
    <xf numFmtId="49" fontId="11" fillId="32" borderId="21" xfId="0" applyNumberFormat="1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8" fillId="38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38" borderId="23" xfId="0" applyFont="1" applyFill="1" applyBorder="1" applyAlignment="1">
      <alignment horizontal="center" wrapText="1"/>
    </xf>
    <xf numFmtId="0" fontId="8" fillId="39" borderId="22" xfId="0" applyFont="1" applyFill="1" applyBorder="1" applyAlignment="1">
      <alignment wrapText="1"/>
    </xf>
    <xf numFmtId="0" fontId="8" fillId="39" borderId="11" xfId="0" applyFont="1" applyFill="1" applyBorder="1" applyAlignment="1">
      <alignment wrapText="1"/>
    </xf>
    <xf numFmtId="49" fontId="12" fillId="39" borderId="21" xfId="42" applyNumberFormat="1" applyFont="1" applyFill="1" applyBorder="1" applyAlignment="1" applyProtection="1">
      <alignment horizontal="center" vertical="top" wrapText="1"/>
      <protection/>
    </xf>
    <xf numFmtId="0" fontId="8" fillId="39" borderId="11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49" fontId="12" fillId="32" borderId="21" xfId="42" applyNumberFormat="1" applyFont="1" applyFill="1" applyBorder="1" applyAlignment="1" applyProtection="1">
      <alignment horizontal="center" vertical="top" wrapText="1"/>
      <protection/>
    </xf>
    <xf numFmtId="0" fontId="7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2" fillId="0" borderId="21" xfId="42" applyNumberFormat="1" applyFont="1" applyFill="1" applyBorder="1" applyAlignment="1" applyProtection="1">
      <alignment horizontal="center" vertical="top" wrapText="1"/>
      <protection/>
    </xf>
    <xf numFmtId="0" fontId="7" fillId="38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wrapText="1"/>
    </xf>
    <xf numFmtId="0" fontId="2" fillId="32" borderId="2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wrapText="1"/>
    </xf>
    <xf numFmtId="49" fontId="8" fillId="32" borderId="24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vertical="top" wrapText="1"/>
    </xf>
    <xf numFmtId="0" fontId="7" fillId="0" borderId="22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0" fillId="10" borderId="0" xfId="0" applyFill="1" applyAlignment="1">
      <alignment/>
    </xf>
    <xf numFmtId="0" fontId="7" fillId="32" borderId="22" xfId="0" applyFont="1" applyFill="1" applyBorder="1" applyAlignment="1">
      <alignment wrapText="1"/>
    </xf>
    <xf numFmtId="0" fontId="2" fillId="32" borderId="11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0" fontId="8" fillId="32" borderId="21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8" fillId="38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177" fontId="8" fillId="4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" fillId="0" borderId="0" xfId="42" applyAlignment="1" applyProtection="1">
      <alignment horizontal="justify"/>
      <protection/>
    </xf>
    <xf numFmtId="0" fontId="4" fillId="0" borderId="0" xfId="0" applyFont="1" applyAlignment="1">
      <alignment horizontal="justify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textRotation="90" wrapText="1"/>
    </xf>
    <xf numFmtId="0" fontId="3" fillId="34" borderId="14" xfId="0" applyFont="1" applyFill="1" applyBorder="1" applyAlignment="1">
      <alignment textRotation="90"/>
    </xf>
    <xf numFmtId="16" fontId="3" fillId="34" borderId="14" xfId="0" applyNumberFormat="1" applyFont="1" applyFill="1" applyBorder="1" applyAlignment="1">
      <alignment textRotation="90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1" fillId="32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7" fillId="34" borderId="10" xfId="0" applyFont="1" applyFill="1" applyBorder="1" applyAlignment="1">
      <alignment textRotation="90"/>
    </xf>
    <xf numFmtId="16" fontId="3" fillId="34" borderId="10" xfId="0" applyNumberFormat="1" applyFont="1" applyFill="1" applyBorder="1" applyAlignment="1">
      <alignment textRotation="90" wrapText="1"/>
    </xf>
    <xf numFmtId="0" fontId="3" fillId="34" borderId="27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textRotation="90" wrapText="1"/>
    </xf>
    <xf numFmtId="0" fontId="3" fillId="34" borderId="10" xfId="0" applyFont="1" applyFill="1" applyBorder="1" applyAlignment="1">
      <alignment textRotation="90"/>
    </xf>
    <xf numFmtId="16" fontId="3" fillId="34" borderId="10" xfId="0" applyNumberFormat="1" applyFont="1" applyFill="1" applyBorder="1" applyAlignment="1">
      <alignment textRotation="90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7" fillId="41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49" fontId="15" fillId="42" borderId="10" xfId="42" applyNumberFormat="1" applyFont="1" applyFill="1" applyBorder="1" applyAlignment="1" applyProtection="1">
      <alignment horizontal="center" vertical="top" wrapText="1"/>
      <protection/>
    </xf>
    <xf numFmtId="0" fontId="7" fillId="42" borderId="10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2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49" fontId="11" fillId="42" borderId="10" xfId="0" applyNumberFormat="1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8" fillId="42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42" borderId="0" xfId="0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textRotation="90"/>
    </xf>
    <xf numFmtId="0" fontId="8" fillId="0" borderId="25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top" textRotation="90" wrapText="1"/>
    </xf>
    <xf numFmtId="0" fontId="8" fillId="0" borderId="2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0" fillId="0" borderId="10" xfId="0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right" wrapText="1"/>
    </xf>
    <xf numFmtId="0" fontId="8" fillId="0" borderId="2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center" textRotation="90"/>
    </xf>
    <xf numFmtId="16" fontId="3" fillId="35" borderId="32" xfId="0" applyNumberFormat="1" applyFont="1" applyFill="1" applyBorder="1" applyAlignment="1">
      <alignment horizontal="center" textRotation="90" wrapText="1"/>
    </xf>
    <xf numFmtId="16" fontId="3" fillId="35" borderId="33" xfId="0" applyNumberFormat="1" applyFont="1" applyFill="1" applyBorder="1" applyAlignment="1">
      <alignment horizontal="center" textRotation="90" wrapText="1"/>
    </xf>
    <xf numFmtId="16" fontId="3" fillId="35" borderId="34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3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36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top" wrapText="1"/>
    </xf>
    <xf numFmtId="0" fontId="2" fillId="43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left" vertical="top" wrapText="1"/>
    </xf>
    <xf numFmtId="0" fontId="8" fillId="36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3" xfId="0" applyFont="1" applyFill="1" applyBorder="1" applyAlignment="1">
      <alignment horizontal="center" wrapText="1"/>
    </xf>
    <xf numFmtId="0" fontId="2" fillId="32" borderId="54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72;&#1088;&#1092;&#1077;&#1085;&#1086;&#1074;&#1072;\Searches\Desktop\&#1088;&#1072;&#1089;&#1095;&#1077;&#1090;_&#1085;&#1072;&#1083;&#1072;&#1076;&#1095;&#1080;&#1082;&#1086;&#1074;%20&#1085;&#1086;&#1074;&#1099;&#1081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вар для печати (2)"/>
      <sheetName val="нал для печати"/>
      <sheetName val="наладчики (2)"/>
      <sheetName val="наладчики"/>
      <sheetName val="сварщик для печати"/>
      <sheetName val="сварщик "/>
      <sheetName val="тракторист"/>
      <sheetName val="повар"/>
      <sheetName val="повар для печати"/>
      <sheetName val="автомеханик"/>
      <sheetName val="Лист1"/>
      <sheetName val="овощевод"/>
    </sheetNames>
    <sheetDataSet>
      <sheetData sheetId="0">
        <row r="41">
          <cell r="F41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61">
      <selection activeCell="L81" sqref="L81"/>
    </sheetView>
  </sheetViews>
  <sheetFormatPr defaultColWidth="9.00390625" defaultRowHeight="12.75"/>
  <cols>
    <col min="2" max="2" width="27.75390625" style="0" customWidth="1"/>
    <col min="3" max="3" width="10.00390625" style="0" customWidth="1"/>
    <col min="4" max="4" width="6.25390625" style="0" customWidth="1"/>
    <col min="5" max="5" width="5.75390625" style="0" customWidth="1"/>
    <col min="6" max="6" width="7.125" style="0" customWidth="1"/>
    <col min="7" max="7" width="10.00390625" style="0" customWidth="1"/>
    <col min="8" max="8" width="8.25390625" style="0" customWidth="1"/>
    <col min="9" max="9" width="8.00390625" style="0" customWidth="1"/>
    <col min="10" max="10" width="6.625" style="0" hidden="1" customWidth="1"/>
    <col min="11" max="11" width="7.875" style="0" customWidth="1"/>
    <col min="12" max="12" width="7.25390625" style="0" customWidth="1"/>
    <col min="13" max="13" width="6.875" style="0" hidden="1" customWidth="1"/>
    <col min="14" max="14" width="7.75390625" style="0" customWidth="1"/>
    <col min="15" max="15" width="8.125" style="0" customWidth="1"/>
    <col min="16" max="17" width="0" style="0" hidden="1" customWidth="1"/>
  </cols>
  <sheetData>
    <row r="1" spans="2:12" ht="15.75">
      <c r="B1" s="238" t="s">
        <v>129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ht="13.5" thickBot="1"/>
    <row r="3" spans="1:15" ht="12.75">
      <c r="A3" s="239" t="s">
        <v>1</v>
      </c>
      <c r="B3" s="65"/>
      <c r="C3" s="242" t="s">
        <v>130</v>
      </c>
      <c r="D3" s="243" t="s">
        <v>131</v>
      </c>
      <c r="E3" s="244"/>
      <c r="F3" s="244"/>
      <c r="G3" s="244"/>
      <c r="H3" s="249" t="s">
        <v>132</v>
      </c>
      <c r="I3" s="249"/>
      <c r="J3" s="249"/>
      <c r="K3" s="249"/>
      <c r="L3" s="249"/>
      <c r="M3" s="249"/>
      <c r="N3" s="249"/>
      <c r="O3" s="249"/>
    </row>
    <row r="4" spans="1:15" ht="12.75">
      <c r="A4" s="240"/>
      <c r="B4" s="66"/>
      <c r="C4" s="242"/>
      <c r="D4" s="245"/>
      <c r="E4" s="246"/>
      <c r="F4" s="246"/>
      <c r="G4" s="246"/>
      <c r="H4" s="249" t="s">
        <v>133</v>
      </c>
      <c r="I4" s="249"/>
      <c r="J4" s="249"/>
      <c r="K4" s="249"/>
      <c r="L4" s="249"/>
      <c r="M4" s="249"/>
      <c r="N4" s="249"/>
      <c r="O4" s="249"/>
    </row>
    <row r="5" spans="1:15" ht="12.75">
      <c r="A5" s="240"/>
      <c r="B5" s="66"/>
      <c r="C5" s="242"/>
      <c r="D5" s="245"/>
      <c r="E5" s="246"/>
      <c r="F5" s="246"/>
      <c r="G5" s="246"/>
      <c r="H5" s="256"/>
      <c r="I5" s="256"/>
      <c r="J5" s="256"/>
      <c r="K5" s="256"/>
      <c r="L5" s="256"/>
      <c r="M5" s="256"/>
      <c r="N5" s="256"/>
      <c r="O5" s="256"/>
    </row>
    <row r="6" spans="1:15" ht="13.5" thickBot="1">
      <c r="A6" s="240"/>
      <c r="B6" s="66"/>
      <c r="C6" s="242"/>
      <c r="D6" s="247"/>
      <c r="E6" s="248"/>
      <c r="F6" s="248"/>
      <c r="G6" s="248"/>
      <c r="H6" s="256"/>
      <c r="I6" s="256"/>
      <c r="J6" s="256"/>
      <c r="K6" s="256"/>
      <c r="L6" s="256"/>
      <c r="M6" s="256"/>
      <c r="N6" s="256"/>
      <c r="O6" s="256"/>
    </row>
    <row r="7" spans="1:16" ht="28.5" customHeight="1" thickBot="1">
      <c r="A7" s="240"/>
      <c r="B7" s="66"/>
      <c r="C7" s="242"/>
      <c r="D7" s="239" t="s">
        <v>134</v>
      </c>
      <c r="E7" s="239" t="s">
        <v>135</v>
      </c>
      <c r="F7" s="243" t="s">
        <v>136</v>
      </c>
      <c r="G7" s="257"/>
      <c r="H7" s="258" t="s">
        <v>8</v>
      </c>
      <c r="I7" s="259"/>
      <c r="J7" s="260"/>
      <c r="K7" s="258" t="s">
        <v>20</v>
      </c>
      <c r="L7" s="259"/>
      <c r="M7" s="259"/>
      <c r="N7" s="261" t="s">
        <v>137</v>
      </c>
      <c r="O7" s="261"/>
      <c r="P7" s="262"/>
    </row>
    <row r="8" spans="1:16" ht="38.25">
      <c r="A8" s="240"/>
      <c r="B8" s="66" t="s">
        <v>138</v>
      </c>
      <c r="C8" s="242"/>
      <c r="D8" s="240"/>
      <c r="E8" s="250"/>
      <c r="F8" s="252" t="s">
        <v>139</v>
      </c>
      <c r="G8" s="253" t="s">
        <v>140</v>
      </c>
      <c r="H8" s="67" t="s">
        <v>141</v>
      </c>
      <c r="I8" s="67" t="s">
        <v>142</v>
      </c>
      <c r="J8" s="68" t="s">
        <v>143</v>
      </c>
      <c r="K8" s="67" t="s">
        <v>144</v>
      </c>
      <c r="L8" s="67" t="s">
        <v>145</v>
      </c>
      <c r="M8" s="68" t="s">
        <v>146</v>
      </c>
      <c r="N8" s="67" t="s">
        <v>147</v>
      </c>
      <c r="O8" s="67" t="s">
        <v>148</v>
      </c>
      <c r="P8" s="68" t="s">
        <v>149</v>
      </c>
    </row>
    <row r="9" spans="1:16" ht="12.75">
      <c r="A9" s="240"/>
      <c r="B9" s="69"/>
      <c r="C9" s="242"/>
      <c r="D9" s="240"/>
      <c r="E9" s="250"/>
      <c r="F9" s="252"/>
      <c r="G9" s="254"/>
      <c r="H9" s="67"/>
      <c r="I9" s="67"/>
      <c r="J9" s="68"/>
      <c r="K9" s="67"/>
      <c r="L9" s="67"/>
      <c r="M9" s="68"/>
      <c r="N9" s="67"/>
      <c r="O9" s="67"/>
      <c r="P9" s="70"/>
    </row>
    <row r="10" spans="1:16" ht="12.75">
      <c r="A10" s="240"/>
      <c r="B10" s="69"/>
      <c r="C10" s="242"/>
      <c r="D10" s="240"/>
      <c r="E10" s="250"/>
      <c r="F10" s="252"/>
      <c r="G10" s="254"/>
      <c r="H10" s="67">
        <v>17</v>
      </c>
      <c r="I10" s="67">
        <v>23</v>
      </c>
      <c r="J10" s="68"/>
      <c r="K10" s="67">
        <v>16</v>
      </c>
      <c r="L10" s="67">
        <v>23</v>
      </c>
      <c r="M10" s="68"/>
      <c r="N10" s="67">
        <v>17</v>
      </c>
      <c r="O10" s="71">
        <v>2</v>
      </c>
      <c r="P10" s="72"/>
    </row>
    <row r="11" spans="1:16" ht="13.5" thickBot="1">
      <c r="A11" s="241"/>
      <c r="B11" s="73"/>
      <c r="C11" s="242"/>
      <c r="D11" s="241"/>
      <c r="E11" s="251"/>
      <c r="F11" s="252"/>
      <c r="G11" s="255"/>
      <c r="H11" t="s">
        <v>150</v>
      </c>
      <c r="I11" s="74" t="s">
        <v>150</v>
      </c>
      <c r="J11" s="75"/>
      <c r="K11" s="74" t="s">
        <v>150</v>
      </c>
      <c r="L11" s="74" t="s">
        <v>150</v>
      </c>
      <c r="M11" s="75"/>
      <c r="N11" s="74" t="s">
        <v>150</v>
      </c>
      <c r="O11" s="76" t="s">
        <v>150</v>
      </c>
      <c r="P11" s="72"/>
    </row>
    <row r="12" spans="1:16" ht="13.5" thickBot="1">
      <c r="A12" s="77">
        <v>1</v>
      </c>
      <c r="B12" s="78">
        <v>2</v>
      </c>
      <c r="C12" s="79">
        <v>3</v>
      </c>
      <c r="D12" s="78">
        <v>4</v>
      </c>
      <c r="E12" s="80">
        <v>5</v>
      </c>
      <c r="F12" s="81">
        <v>6</v>
      </c>
      <c r="G12" s="78">
        <v>7</v>
      </c>
      <c r="H12" s="78">
        <v>8</v>
      </c>
      <c r="I12" s="78">
        <v>9</v>
      </c>
      <c r="J12" s="82"/>
      <c r="K12" s="78">
        <v>10</v>
      </c>
      <c r="L12" s="78">
        <v>11</v>
      </c>
      <c r="M12" s="82"/>
      <c r="N12" s="78">
        <v>12</v>
      </c>
      <c r="O12" s="80">
        <v>13</v>
      </c>
      <c r="P12" s="72"/>
    </row>
    <row r="13" spans="1:17" ht="16.5" thickBot="1">
      <c r="A13" s="83" t="s">
        <v>151</v>
      </c>
      <c r="B13" s="84" t="s">
        <v>10</v>
      </c>
      <c r="C13" s="85" t="s">
        <v>152</v>
      </c>
      <c r="D13" s="86">
        <f aca="true" t="shared" si="0" ref="D13:I13">SUM(D15:D30)</f>
        <v>3078</v>
      </c>
      <c r="E13" s="86">
        <f t="shared" si="0"/>
        <v>1026</v>
      </c>
      <c r="F13" s="86">
        <f t="shared" si="0"/>
        <v>2052</v>
      </c>
      <c r="G13" s="86">
        <f t="shared" si="0"/>
        <v>231</v>
      </c>
      <c r="H13" s="86">
        <f t="shared" si="0"/>
        <v>493</v>
      </c>
      <c r="I13" s="86">
        <f t="shared" si="0"/>
        <v>621</v>
      </c>
      <c r="J13" s="86">
        <f aca="true" t="shared" si="1" ref="J13:J35">H13+I13</f>
        <v>1114</v>
      </c>
      <c r="K13" s="86">
        <f>SUM(K15:K30)</f>
        <v>409</v>
      </c>
      <c r="L13" s="86">
        <f>SUM(L15:L30)</f>
        <v>529</v>
      </c>
      <c r="M13" s="86">
        <f aca="true" t="shared" si="2" ref="M13:M36">K13+L13</f>
        <v>938</v>
      </c>
      <c r="N13" s="86">
        <f>SUM(N15:N30)</f>
        <v>0</v>
      </c>
      <c r="O13" s="87">
        <f>SUM(O15:O30)</f>
        <v>0</v>
      </c>
      <c r="P13" s="87">
        <f aca="true" t="shared" si="3" ref="P13:P19">N13+O13</f>
        <v>0</v>
      </c>
      <c r="Q13">
        <f aca="true" t="shared" si="4" ref="Q13:Q58">J13+M13+P13</f>
        <v>2052</v>
      </c>
    </row>
    <row r="14" spans="1:16" ht="16.5" thickBot="1">
      <c r="A14" s="143" t="s">
        <v>239</v>
      </c>
      <c r="B14" s="143" t="s">
        <v>232</v>
      </c>
      <c r="C14" s="173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87"/>
    </row>
    <row r="15" spans="1:17" ht="13.5" thickBot="1">
      <c r="A15" s="88" t="s">
        <v>233</v>
      </c>
      <c r="B15" s="89" t="s">
        <v>22</v>
      </c>
      <c r="C15" s="90" t="s">
        <v>153</v>
      </c>
      <c r="D15" s="91">
        <f aca="true" t="shared" si="5" ref="D15:D30">F15+E15</f>
        <v>144</v>
      </c>
      <c r="E15" s="91">
        <v>48</v>
      </c>
      <c r="F15" s="64">
        <f>J15+M15+P15</f>
        <v>96</v>
      </c>
      <c r="G15" s="64"/>
      <c r="H15" s="64">
        <v>34</v>
      </c>
      <c r="I15" s="64">
        <v>46</v>
      </c>
      <c r="J15" s="92">
        <f t="shared" si="1"/>
        <v>80</v>
      </c>
      <c r="K15" s="64">
        <v>16</v>
      </c>
      <c r="L15" s="64"/>
      <c r="M15" s="92">
        <f t="shared" si="2"/>
        <v>16</v>
      </c>
      <c r="N15" s="64"/>
      <c r="O15" s="63"/>
      <c r="P15" s="93">
        <f t="shared" si="3"/>
        <v>0</v>
      </c>
      <c r="Q15">
        <f t="shared" si="4"/>
        <v>96</v>
      </c>
    </row>
    <row r="16" spans="1:17" ht="13.5" thickBot="1">
      <c r="A16" s="88" t="s">
        <v>234</v>
      </c>
      <c r="B16" s="89" t="s">
        <v>23</v>
      </c>
      <c r="C16" s="91" t="s">
        <v>230</v>
      </c>
      <c r="D16" s="91">
        <f t="shared" si="5"/>
        <v>300</v>
      </c>
      <c r="E16" s="91">
        <v>100</v>
      </c>
      <c r="F16" s="64">
        <f>J16+M16+P16</f>
        <v>200</v>
      </c>
      <c r="G16" s="64"/>
      <c r="H16" s="64">
        <v>51</v>
      </c>
      <c r="I16" s="64">
        <v>69</v>
      </c>
      <c r="J16" s="92">
        <f t="shared" si="1"/>
        <v>120</v>
      </c>
      <c r="K16" s="64">
        <v>80</v>
      </c>
      <c r="L16" s="64"/>
      <c r="M16" s="92">
        <f t="shared" si="2"/>
        <v>80</v>
      </c>
      <c r="N16" s="64"/>
      <c r="O16" s="63"/>
      <c r="P16" s="93">
        <f t="shared" si="3"/>
        <v>0</v>
      </c>
      <c r="Q16">
        <f t="shared" si="4"/>
        <v>200</v>
      </c>
    </row>
    <row r="17" spans="1:17" ht="13.5" thickBot="1">
      <c r="A17" s="88" t="s">
        <v>235</v>
      </c>
      <c r="B17" s="89" t="s">
        <v>27</v>
      </c>
      <c r="C17" s="91" t="s">
        <v>154</v>
      </c>
      <c r="D17" s="91">
        <f t="shared" si="5"/>
        <v>237</v>
      </c>
      <c r="E17" s="91">
        <f>INT(F17/2)</f>
        <v>79</v>
      </c>
      <c r="F17" s="64">
        <f>J17+M17+P17</f>
        <v>158</v>
      </c>
      <c r="G17" s="64"/>
      <c r="H17" s="64">
        <v>34</v>
      </c>
      <c r="I17" s="64">
        <v>46</v>
      </c>
      <c r="J17" s="92">
        <f t="shared" si="1"/>
        <v>80</v>
      </c>
      <c r="K17" s="64">
        <v>32</v>
      </c>
      <c r="L17" s="64">
        <v>46</v>
      </c>
      <c r="M17" s="92">
        <f t="shared" si="2"/>
        <v>78</v>
      </c>
      <c r="N17" s="64"/>
      <c r="O17" s="63"/>
      <c r="P17" s="93">
        <f t="shared" si="3"/>
        <v>0</v>
      </c>
      <c r="Q17">
        <f t="shared" si="4"/>
        <v>158</v>
      </c>
    </row>
    <row r="18" spans="1:17" ht="13.5" thickBot="1">
      <c r="A18" s="88" t="s">
        <v>236</v>
      </c>
      <c r="B18" s="89" t="s">
        <v>24</v>
      </c>
      <c r="C18" s="91" t="s">
        <v>155</v>
      </c>
      <c r="D18" s="91">
        <f t="shared" si="5"/>
        <v>248</v>
      </c>
      <c r="E18" s="91">
        <v>83</v>
      </c>
      <c r="F18" s="64">
        <f>J18+M18+P18</f>
        <v>165</v>
      </c>
      <c r="G18" s="64"/>
      <c r="H18" s="64">
        <v>34</v>
      </c>
      <c r="I18" s="64">
        <v>46</v>
      </c>
      <c r="J18" s="92">
        <f t="shared" si="1"/>
        <v>80</v>
      </c>
      <c r="K18" s="64">
        <v>16</v>
      </c>
      <c r="L18" s="64">
        <v>69</v>
      </c>
      <c r="M18" s="92">
        <f t="shared" si="2"/>
        <v>85</v>
      </c>
      <c r="N18" s="64"/>
      <c r="O18" s="63"/>
      <c r="P18" s="93">
        <f t="shared" si="3"/>
        <v>0</v>
      </c>
      <c r="Q18">
        <f t="shared" si="4"/>
        <v>165</v>
      </c>
    </row>
    <row r="19" spans="1:17" ht="13.5" thickBot="1">
      <c r="A19" s="88" t="s">
        <v>237</v>
      </c>
      <c r="B19" s="89" t="s">
        <v>121</v>
      </c>
      <c r="C19" s="91" t="s">
        <v>156</v>
      </c>
      <c r="D19" s="91">
        <f t="shared" si="5"/>
        <v>178</v>
      </c>
      <c r="E19" s="91">
        <f aca="true" t="shared" si="6" ref="E19:E30">INT(F19/2)</f>
        <v>59</v>
      </c>
      <c r="F19" s="64">
        <f>J19+M19+P19</f>
        <v>119</v>
      </c>
      <c r="G19" s="64"/>
      <c r="H19" s="64">
        <v>34</v>
      </c>
      <c r="I19" s="64">
        <v>23</v>
      </c>
      <c r="J19" s="92">
        <f t="shared" si="1"/>
        <v>57</v>
      </c>
      <c r="K19" s="64">
        <v>16</v>
      </c>
      <c r="L19" s="64">
        <v>46</v>
      </c>
      <c r="M19" s="92">
        <f t="shared" si="2"/>
        <v>62</v>
      </c>
      <c r="N19" s="64"/>
      <c r="O19" s="63"/>
      <c r="P19" s="93">
        <f t="shared" si="3"/>
        <v>0</v>
      </c>
      <c r="Q19">
        <f t="shared" si="4"/>
        <v>119</v>
      </c>
    </row>
    <row r="20" spans="1:17" ht="13.5" thickBot="1">
      <c r="A20" s="88" t="s">
        <v>238</v>
      </c>
      <c r="B20" s="89" t="s">
        <v>87</v>
      </c>
      <c r="C20" s="91" t="s">
        <v>157</v>
      </c>
      <c r="D20" s="91">
        <f t="shared" si="5"/>
        <v>331</v>
      </c>
      <c r="E20" s="91">
        <f t="shared" si="6"/>
        <v>110</v>
      </c>
      <c r="F20" s="64">
        <f>J20+M20</f>
        <v>221</v>
      </c>
      <c r="G20" s="64"/>
      <c r="H20" s="64">
        <v>51</v>
      </c>
      <c r="I20" s="64">
        <v>69</v>
      </c>
      <c r="J20" s="94">
        <f t="shared" si="1"/>
        <v>120</v>
      </c>
      <c r="K20" s="64">
        <v>32</v>
      </c>
      <c r="L20" s="64">
        <v>69</v>
      </c>
      <c r="M20" s="92">
        <f t="shared" si="2"/>
        <v>101</v>
      </c>
      <c r="N20" s="64"/>
      <c r="O20" s="63"/>
      <c r="P20" s="93"/>
      <c r="Q20">
        <f t="shared" si="4"/>
        <v>221</v>
      </c>
    </row>
    <row r="21" spans="1:17" ht="13.5" thickBot="1">
      <c r="A21" s="88" t="s">
        <v>240</v>
      </c>
      <c r="B21" s="89" t="s">
        <v>88</v>
      </c>
      <c r="C21" s="91" t="s">
        <v>158</v>
      </c>
      <c r="D21" s="91">
        <f t="shared" si="5"/>
        <v>60</v>
      </c>
      <c r="E21" s="91">
        <f t="shared" si="6"/>
        <v>20</v>
      </c>
      <c r="F21" s="64">
        <f>J21+M21</f>
        <v>40</v>
      </c>
      <c r="G21" s="64"/>
      <c r="H21" s="64">
        <v>17</v>
      </c>
      <c r="I21" s="64">
        <v>23</v>
      </c>
      <c r="J21" s="92">
        <f t="shared" si="1"/>
        <v>40</v>
      </c>
      <c r="K21" s="64"/>
      <c r="L21" s="64"/>
      <c r="M21" s="92">
        <f t="shared" si="2"/>
        <v>0</v>
      </c>
      <c r="N21" s="64"/>
      <c r="O21" s="63"/>
      <c r="P21" s="93"/>
      <c r="Q21">
        <f t="shared" si="4"/>
        <v>40</v>
      </c>
    </row>
    <row r="22" spans="1:16" ht="13.5" thickBot="1">
      <c r="A22" s="88" t="s">
        <v>241</v>
      </c>
      <c r="B22" s="89" t="s">
        <v>28</v>
      </c>
      <c r="C22" s="91" t="s">
        <v>160</v>
      </c>
      <c r="D22" s="91">
        <f>F22+E22</f>
        <v>108</v>
      </c>
      <c r="E22" s="91">
        <f>INT(F22/2)</f>
        <v>36</v>
      </c>
      <c r="F22" s="64">
        <f>J22+M22+P24</f>
        <v>72</v>
      </c>
      <c r="G22" s="64"/>
      <c r="H22" s="64">
        <v>17</v>
      </c>
      <c r="I22" s="64">
        <v>23</v>
      </c>
      <c r="J22" s="92">
        <f>H22+I22</f>
        <v>40</v>
      </c>
      <c r="K22" s="64">
        <v>32</v>
      </c>
      <c r="L22" s="64"/>
      <c r="M22" s="92">
        <f>K22+L22</f>
        <v>32</v>
      </c>
      <c r="N22" s="64"/>
      <c r="O22" s="63"/>
      <c r="P22" s="93"/>
    </row>
    <row r="23" spans="1:17" ht="15" customHeight="1" thickBot="1">
      <c r="A23" s="88" t="s">
        <v>242</v>
      </c>
      <c r="B23" s="89" t="s">
        <v>82</v>
      </c>
      <c r="C23" s="91" t="s">
        <v>159</v>
      </c>
      <c r="D23" s="91">
        <f t="shared" si="5"/>
        <v>252</v>
      </c>
      <c r="E23" s="91">
        <f t="shared" si="6"/>
        <v>84</v>
      </c>
      <c r="F23" s="64">
        <f>J23+M23+P23</f>
        <v>168</v>
      </c>
      <c r="G23" s="64">
        <v>171</v>
      </c>
      <c r="H23" s="64">
        <v>51</v>
      </c>
      <c r="I23" s="64">
        <v>69</v>
      </c>
      <c r="J23" s="92">
        <f t="shared" si="1"/>
        <v>120</v>
      </c>
      <c r="K23" s="64">
        <v>48</v>
      </c>
      <c r="L23" s="64"/>
      <c r="M23" s="92">
        <f t="shared" si="2"/>
        <v>48</v>
      </c>
      <c r="N23" s="64"/>
      <c r="O23" s="63"/>
      <c r="P23" s="93">
        <f>N23+O23</f>
        <v>0</v>
      </c>
      <c r="Q23">
        <f t="shared" si="4"/>
        <v>168</v>
      </c>
    </row>
    <row r="24" spans="16:17" ht="13.5" hidden="1" thickBot="1">
      <c r="P24" s="93">
        <f>N22+O22</f>
        <v>0</v>
      </c>
      <c r="Q24">
        <f>J22+M22+P24</f>
        <v>72</v>
      </c>
    </row>
    <row r="25" spans="1:16" ht="13.5" thickBot="1">
      <c r="A25" s="172" t="s">
        <v>243</v>
      </c>
      <c r="B25" s="171" t="s">
        <v>252</v>
      </c>
      <c r="C25" s="91"/>
      <c r="D25" s="91"/>
      <c r="E25" s="91"/>
      <c r="F25" s="64"/>
      <c r="G25" s="64"/>
      <c r="H25" s="64"/>
      <c r="I25" s="64"/>
      <c r="J25" s="92"/>
      <c r="K25" s="64"/>
      <c r="L25" s="64"/>
      <c r="M25" s="92"/>
      <c r="N25" s="64"/>
      <c r="O25" s="63"/>
      <c r="P25" s="93"/>
    </row>
    <row r="26" spans="1:17" ht="13.5" thickBot="1">
      <c r="A26" s="88" t="s">
        <v>244</v>
      </c>
      <c r="B26" s="89" t="s">
        <v>29</v>
      </c>
      <c r="C26" s="91" t="s">
        <v>161</v>
      </c>
      <c r="D26" s="91">
        <f t="shared" si="5"/>
        <v>485</v>
      </c>
      <c r="E26" s="91">
        <v>162</v>
      </c>
      <c r="F26" s="64">
        <f>J26+M26+P26</f>
        <v>323</v>
      </c>
      <c r="G26" s="64"/>
      <c r="H26" s="64">
        <v>68</v>
      </c>
      <c r="I26" s="64">
        <v>92</v>
      </c>
      <c r="J26" s="92">
        <f t="shared" si="1"/>
        <v>160</v>
      </c>
      <c r="K26" s="64">
        <v>48</v>
      </c>
      <c r="L26" s="64">
        <v>115</v>
      </c>
      <c r="M26" s="92">
        <f t="shared" si="2"/>
        <v>163</v>
      </c>
      <c r="N26" s="64"/>
      <c r="O26" s="63"/>
      <c r="P26" s="93">
        <f>N26+O26</f>
        <v>0</v>
      </c>
      <c r="Q26">
        <f t="shared" si="4"/>
        <v>323</v>
      </c>
    </row>
    <row r="27" spans="1:17" ht="13.5" thickBot="1">
      <c r="A27" s="88" t="s">
        <v>245</v>
      </c>
      <c r="B27" s="89" t="s">
        <v>30</v>
      </c>
      <c r="C27" s="91" t="s">
        <v>162</v>
      </c>
      <c r="D27" s="91">
        <f t="shared" si="5"/>
        <v>145</v>
      </c>
      <c r="E27" s="91">
        <f t="shared" si="6"/>
        <v>48</v>
      </c>
      <c r="F27" s="64">
        <f>J27+M27+P27</f>
        <v>97</v>
      </c>
      <c r="G27" s="64">
        <v>60</v>
      </c>
      <c r="H27" s="64">
        <v>51</v>
      </c>
      <c r="I27" s="64">
        <v>46</v>
      </c>
      <c r="J27" s="92">
        <f t="shared" si="1"/>
        <v>97</v>
      </c>
      <c r="K27" s="64"/>
      <c r="L27" s="64"/>
      <c r="M27" s="92">
        <f t="shared" si="2"/>
        <v>0</v>
      </c>
      <c r="N27" s="64"/>
      <c r="O27" s="63"/>
      <c r="P27" s="93">
        <f>N27+O27</f>
        <v>0</v>
      </c>
      <c r="Q27">
        <f t="shared" si="4"/>
        <v>97</v>
      </c>
    </row>
    <row r="28" spans="1:17" ht="13.5" thickBot="1">
      <c r="A28" s="88" t="s">
        <v>246</v>
      </c>
      <c r="B28" s="89" t="s">
        <v>89</v>
      </c>
      <c r="C28" s="91" t="s">
        <v>157</v>
      </c>
      <c r="D28" s="91">
        <f t="shared" si="5"/>
        <v>260</v>
      </c>
      <c r="E28" s="91">
        <v>87</v>
      </c>
      <c r="F28" s="64">
        <f>J28+M28</f>
        <v>173</v>
      </c>
      <c r="G28" s="64"/>
      <c r="H28" s="64">
        <v>34</v>
      </c>
      <c r="I28" s="64">
        <v>46</v>
      </c>
      <c r="J28" s="92">
        <f t="shared" si="1"/>
        <v>80</v>
      </c>
      <c r="K28" s="64">
        <v>24</v>
      </c>
      <c r="L28" s="64">
        <v>69</v>
      </c>
      <c r="M28" s="92">
        <f t="shared" si="2"/>
        <v>93</v>
      </c>
      <c r="N28" s="64"/>
      <c r="O28" s="63"/>
      <c r="P28" s="93"/>
      <c r="Q28">
        <f t="shared" si="4"/>
        <v>173</v>
      </c>
    </row>
    <row r="29" spans="1:17" ht="13.5" thickBot="1">
      <c r="A29" s="88" t="s">
        <v>247</v>
      </c>
      <c r="B29" s="89" t="s">
        <v>90</v>
      </c>
      <c r="C29" s="91" t="s">
        <v>154</v>
      </c>
      <c r="D29" s="91">
        <f t="shared" si="5"/>
        <v>245</v>
      </c>
      <c r="E29" s="91">
        <v>82</v>
      </c>
      <c r="F29" s="64">
        <f>J29+M29+P29</f>
        <v>163</v>
      </c>
      <c r="G29" s="64"/>
      <c r="H29" s="64"/>
      <c r="I29" s="64"/>
      <c r="J29" s="92">
        <f t="shared" si="1"/>
        <v>0</v>
      </c>
      <c r="K29" s="64">
        <v>48</v>
      </c>
      <c r="L29" s="64">
        <v>115</v>
      </c>
      <c r="M29" s="92">
        <f t="shared" si="2"/>
        <v>163</v>
      </c>
      <c r="N29" s="64"/>
      <c r="O29" s="63"/>
      <c r="P29" s="93">
        <f aca="true" t="shared" si="7" ref="P29:P58">N29+O29</f>
        <v>0</v>
      </c>
      <c r="Q29">
        <f t="shared" si="4"/>
        <v>163</v>
      </c>
    </row>
    <row r="30" spans="1:17" ht="13.5" thickBot="1">
      <c r="A30" s="88" t="s">
        <v>248</v>
      </c>
      <c r="B30" s="89" t="s">
        <v>31</v>
      </c>
      <c r="C30" s="91" t="s">
        <v>163</v>
      </c>
      <c r="D30" s="91">
        <f t="shared" si="5"/>
        <v>85</v>
      </c>
      <c r="E30" s="91">
        <f t="shared" si="6"/>
        <v>28</v>
      </c>
      <c r="F30" s="64">
        <f>J30+M30+P30</f>
        <v>57</v>
      </c>
      <c r="G30" s="64"/>
      <c r="H30" s="64">
        <v>17</v>
      </c>
      <c r="I30" s="64">
        <v>23</v>
      </c>
      <c r="J30" s="92">
        <f t="shared" si="1"/>
        <v>40</v>
      </c>
      <c r="K30" s="64">
        <v>17</v>
      </c>
      <c r="L30" s="64"/>
      <c r="M30" s="92">
        <f t="shared" si="2"/>
        <v>17</v>
      </c>
      <c r="N30" s="64"/>
      <c r="O30" s="63"/>
      <c r="P30" s="93">
        <f t="shared" si="7"/>
        <v>0</v>
      </c>
      <c r="Q30">
        <f t="shared" si="4"/>
        <v>57</v>
      </c>
    </row>
    <row r="31" spans="1:17" ht="16.5" thickBot="1">
      <c r="A31" s="95" t="s">
        <v>164</v>
      </c>
      <c r="B31" s="96" t="s">
        <v>165</v>
      </c>
      <c r="C31" s="97" t="s">
        <v>166</v>
      </c>
      <c r="D31" s="98">
        <f aca="true" t="shared" si="8" ref="D31:I31">SUM(D32:D36)</f>
        <v>309</v>
      </c>
      <c r="E31" s="98">
        <f t="shared" si="8"/>
        <v>103</v>
      </c>
      <c r="F31" s="98">
        <f t="shared" si="8"/>
        <v>206</v>
      </c>
      <c r="G31" s="98">
        <f t="shared" si="8"/>
        <v>118</v>
      </c>
      <c r="H31" s="98">
        <f t="shared" si="8"/>
        <v>119</v>
      </c>
      <c r="I31" s="98">
        <f t="shared" si="8"/>
        <v>23</v>
      </c>
      <c r="J31" s="99">
        <f t="shared" si="1"/>
        <v>142</v>
      </c>
      <c r="K31" s="98">
        <f>SUM(K32:K36)</f>
        <v>0</v>
      </c>
      <c r="L31" s="98">
        <f>SUM(L32:L36)</f>
        <v>32</v>
      </c>
      <c r="M31" s="100">
        <f t="shared" si="2"/>
        <v>32</v>
      </c>
      <c r="N31" s="98">
        <f>SUM(N32:N36)</f>
        <v>32</v>
      </c>
      <c r="O31" s="101">
        <f>SUM(O32:O36)</f>
        <v>0</v>
      </c>
      <c r="P31" s="101">
        <f t="shared" si="7"/>
        <v>32</v>
      </c>
      <c r="Q31">
        <f t="shared" si="4"/>
        <v>206</v>
      </c>
    </row>
    <row r="32" spans="1:17" ht="39" thickBot="1">
      <c r="A32" s="102" t="s">
        <v>167</v>
      </c>
      <c r="B32" s="103" t="s">
        <v>93</v>
      </c>
      <c r="C32" s="91" t="s">
        <v>84</v>
      </c>
      <c r="D32" s="104">
        <f>E32+F32</f>
        <v>52</v>
      </c>
      <c r="E32" s="104">
        <v>17</v>
      </c>
      <c r="F32" s="102">
        <v>35</v>
      </c>
      <c r="G32" s="102">
        <v>20</v>
      </c>
      <c r="H32" s="102">
        <v>35</v>
      </c>
      <c r="I32" s="102"/>
      <c r="J32" s="92">
        <f t="shared" si="1"/>
        <v>35</v>
      </c>
      <c r="K32" s="102"/>
      <c r="L32" s="102"/>
      <c r="M32" s="94">
        <f t="shared" si="2"/>
        <v>0</v>
      </c>
      <c r="N32" s="102"/>
      <c r="O32" s="102"/>
      <c r="P32" s="105">
        <f t="shared" si="7"/>
        <v>0</v>
      </c>
      <c r="Q32">
        <f t="shared" si="4"/>
        <v>35</v>
      </c>
    </row>
    <row r="33" spans="1:17" ht="39" thickBot="1">
      <c r="A33" s="102" t="s">
        <v>95</v>
      </c>
      <c r="B33" s="106" t="s">
        <v>94</v>
      </c>
      <c r="C33" s="91" t="s">
        <v>168</v>
      </c>
      <c r="D33" s="104">
        <f>E33+F33</f>
        <v>113</v>
      </c>
      <c r="E33" s="104">
        <v>38</v>
      </c>
      <c r="F33" s="81">
        <v>75</v>
      </c>
      <c r="G33" s="81">
        <v>40</v>
      </c>
      <c r="H33" s="59">
        <v>75</v>
      </c>
      <c r="I33" s="59"/>
      <c r="J33" s="92">
        <f t="shared" si="1"/>
        <v>75</v>
      </c>
      <c r="K33" s="59"/>
      <c r="L33" s="59"/>
      <c r="M33" s="94">
        <f t="shared" si="2"/>
        <v>0</v>
      </c>
      <c r="N33" s="59"/>
      <c r="O33" s="59"/>
      <c r="P33" s="105">
        <f t="shared" si="7"/>
        <v>0</v>
      </c>
      <c r="Q33">
        <f t="shared" si="4"/>
        <v>75</v>
      </c>
    </row>
    <row r="34" spans="1:17" ht="26.25" thickBot="1">
      <c r="A34" s="88" t="s">
        <v>96</v>
      </c>
      <c r="B34" s="107" t="s">
        <v>98</v>
      </c>
      <c r="C34" s="91" t="s">
        <v>158</v>
      </c>
      <c r="D34" s="104">
        <f>E34+F34</f>
        <v>48</v>
      </c>
      <c r="E34" s="104">
        <f>F34/2</f>
        <v>16</v>
      </c>
      <c r="F34" s="78">
        <v>32</v>
      </c>
      <c r="G34" s="78">
        <v>16</v>
      </c>
      <c r="H34" s="64">
        <v>9</v>
      </c>
      <c r="I34" s="64">
        <v>23</v>
      </c>
      <c r="J34" s="92">
        <f t="shared" si="1"/>
        <v>32</v>
      </c>
      <c r="K34" s="64"/>
      <c r="L34" s="64"/>
      <c r="M34" s="94">
        <f t="shared" si="2"/>
        <v>0</v>
      </c>
      <c r="N34" s="64"/>
      <c r="O34" s="63"/>
      <c r="P34" s="105">
        <f t="shared" si="7"/>
        <v>0</v>
      </c>
      <c r="Q34">
        <f t="shared" si="4"/>
        <v>32</v>
      </c>
    </row>
    <row r="35" spans="1:17" ht="39" thickBot="1">
      <c r="A35" s="88" t="s">
        <v>72</v>
      </c>
      <c r="B35" s="107" t="s">
        <v>99</v>
      </c>
      <c r="C35" s="91" t="s">
        <v>169</v>
      </c>
      <c r="D35" s="104">
        <f>E35+F35</f>
        <v>48</v>
      </c>
      <c r="E35" s="104">
        <f>F35/2</f>
        <v>16</v>
      </c>
      <c r="F35" s="78">
        <v>32</v>
      </c>
      <c r="G35" s="78">
        <v>16</v>
      </c>
      <c r="H35" s="64"/>
      <c r="I35" s="64"/>
      <c r="J35" s="92">
        <f t="shared" si="1"/>
        <v>0</v>
      </c>
      <c r="K35" s="64"/>
      <c r="L35" s="64"/>
      <c r="M35" s="94">
        <f t="shared" si="2"/>
        <v>0</v>
      </c>
      <c r="N35" s="64">
        <v>32</v>
      </c>
      <c r="O35" s="63"/>
      <c r="P35" s="105">
        <f t="shared" si="7"/>
        <v>32</v>
      </c>
      <c r="Q35">
        <f t="shared" si="4"/>
        <v>32</v>
      </c>
    </row>
    <row r="36" spans="1:17" ht="15.75" customHeight="1" thickBot="1">
      <c r="A36" s="88" t="s">
        <v>97</v>
      </c>
      <c r="B36" s="107" t="s">
        <v>35</v>
      </c>
      <c r="C36" s="91" t="s">
        <v>170</v>
      </c>
      <c r="D36" s="104">
        <f>E36+F36</f>
        <v>48</v>
      </c>
      <c r="E36" s="104">
        <f>F36/2</f>
        <v>16</v>
      </c>
      <c r="F36" s="78">
        <v>32</v>
      </c>
      <c r="G36" s="78">
        <v>26</v>
      </c>
      <c r="H36" s="64"/>
      <c r="I36" s="64"/>
      <c r="J36" s="108"/>
      <c r="K36" s="64"/>
      <c r="L36" s="64">
        <v>32</v>
      </c>
      <c r="M36" s="94">
        <f t="shared" si="2"/>
        <v>32</v>
      </c>
      <c r="N36" s="64"/>
      <c r="O36" s="63"/>
      <c r="P36" s="105">
        <f t="shared" si="7"/>
        <v>0</v>
      </c>
      <c r="Q36">
        <f t="shared" si="4"/>
        <v>32</v>
      </c>
    </row>
    <row r="37" spans="1:17" ht="13.5" thickBot="1">
      <c r="A37" s="109" t="s">
        <v>14</v>
      </c>
      <c r="B37" s="110" t="s">
        <v>171</v>
      </c>
      <c r="C37" s="111" t="s">
        <v>172</v>
      </c>
      <c r="D37" s="112">
        <f>D38+D72</f>
        <v>662</v>
      </c>
      <c r="E37" s="112">
        <f>E38+E72</f>
        <v>221</v>
      </c>
      <c r="F37" s="112">
        <f>F38+F72</f>
        <v>442</v>
      </c>
      <c r="G37" s="112">
        <f>G38+G72</f>
        <v>244</v>
      </c>
      <c r="H37" s="112"/>
      <c r="I37" s="112">
        <f aca="true" t="shared" si="9" ref="I37:O37">I38+I72</f>
        <v>76</v>
      </c>
      <c r="J37" s="112">
        <f t="shared" si="9"/>
        <v>76</v>
      </c>
      <c r="K37" s="112">
        <f t="shared" si="9"/>
        <v>59</v>
      </c>
      <c r="L37" s="112">
        <f t="shared" si="9"/>
        <v>87</v>
      </c>
      <c r="M37" s="112">
        <f t="shared" si="9"/>
        <v>146</v>
      </c>
      <c r="N37" s="112">
        <f t="shared" si="9"/>
        <v>220</v>
      </c>
      <c r="O37" s="112">
        <f t="shared" si="9"/>
        <v>0</v>
      </c>
      <c r="P37" s="113">
        <f t="shared" si="7"/>
        <v>220</v>
      </c>
      <c r="Q37">
        <f t="shared" si="4"/>
        <v>442</v>
      </c>
    </row>
    <row r="38" spans="1:17" ht="13.5" thickBot="1">
      <c r="A38" s="83" t="s">
        <v>21</v>
      </c>
      <c r="B38" s="96" t="s">
        <v>16</v>
      </c>
      <c r="C38" s="114" t="s">
        <v>172</v>
      </c>
      <c r="D38" s="98">
        <f>D39+D43+D47+D51+D55+D59+D63+D67</f>
        <v>608</v>
      </c>
      <c r="E38" s="98">
        <f>E39+E43+E47+E51+E55+E59+E63+E68</f>
        <v>203</v>
      </c>
      <c r="F38" s="98">
        <f>F40+F44+F48+F52+F56+F60+F68+F64</f>
        <v>406</v>
      </c>
      <c r="G38" s="98">
        <f>G40+G44+G48+G52+G56+G60+G68+G64</f>
        <v>208</v>
      </c>
      <c r="H38" s="98"/>
      <c r="I38" s="98">
        <f aca="true" t="shared" si="10" ref="I38:O38">I40+I44+I48+I52+I56+I60+I68+I64</f>
        <v>76</v>
      </c>
      <c r="J38" s="98">
        <f t="shared" si="10"/>
        <v>76</v>
      </c>
      <c r="K38" s="98">
        <f t="shared" si="10"/>
        <v>59</v>
      </c>
      <c r="L38" s="98">
        <f t="shared" si="10"/>
        <v>75</v>
      </c>
      <c r="M38" s="98">
        <f t="shared" si="10"/>
        <v>134</v>
      </c>
      <c r="N38" s="98">
        <f t="shared" si="10"/>
        <v>196</v>
      </c>
      <c r="O38" s="98">
        <f t="shared" si="10"/>
        <v>0</v>
      </c>
      <c r="P38" s="101">
        <f t="shared" si="7"/>
        <v>196</v>
      </c>
      <c r="Q38">
        <f t="shared" si="4"/>
        <v>406</v>
      </c>
    </row>
    <row r="39" spans="1:17" ht="26.25" thickBot="1">
      <c r="A39" s="115" t="s">
        <v>173</v>
      </c>
      <c r="B39" s="116" t="s">
        <v>102</v>
      </c>
      <c r="C39" s="117" t="s">
        <v>253</v>
      </c>
      <c r="D39" s="104">
        <f>D40</f>
        <v>60</v>
      </c>
      <c r="E39" s="104">
        <v>20</v>
      </c>
      <c r="F39" s="104">
        <f>F40</f>
        <v>40</v>
      </c>
      <c r="G39" s="104">
        <f>G40+G41+G42</f>
        <v>22</v>
      </c>
      <c r="H39" s="104"/>
      <c r="I39" s="104">
        <f>I40+I41+I42</f>
        <v>112</v>
      </c>
      <c r="J39" s="118">
        <f>J40+J41+J42</f>
        <v>112</v>
      </c>
      <c r="K39" s="102"/>
      <c r="L39" s="102">
        <f>L40+L41+L42</f>
        <v>0</v>
      </c>
      <c r="M39" s="118">
        <f>M40+M41+M42</f>
        <v>36</v>
      </c>
      <c r="N39" s="102"/>
      <c r="O39" s="102"/>
      <c r="P39" s="105">
        <f t="shared" si="7"/>
        <v>0</v>
      </c>
      <c r="Q39">
        <f t="shared" si="4"/>
        <v>148</v>
      </c>
    </row>
    <row r="40" spans="1:17" ht="39.75" customHeight="1" thickBot="1">
      <c r="A40" s="115" t="s">
        <v>38</v>
      </c>
      <c r="B40" s="33" t="s">
        <v>103</v>
      </c>
      <c r="C40" s="91" t="s">
        <v>174</v>
      </c>
      <c r="D40" s="104">
        <f>E40+F40</f>
        <v>60</v>
      </c>
      <c r="E40" s="104">
        <v>20</v>
      </c>
      <c r="F40" s="104">
        <v>40</v>
      </c>
      <c r="G40" s="104">
        <v>22</v>
      </c>
      <c r="H40" s="104"/>
      <c r="I40" s="104">
        <v>40</v>
      </c>
      <c r="J40" s="119">
        <f>H40+I40</f>
        <v>40</v>
      </c>
      <c r="K40" s="104"/>
      <c r="L40" s="104"/>
      <c r="M40" s="104">
        <f>K40+L40</f>
        <v>0</v>
      </c>
      <c r="N40" s="104"/>
      <c r="O40" s="104"/>
      <c r="P40" s="120">
        <f t="shared" si="7"/>
        <v>0</v>
      </c>
      <c r="Q40" s="22">
        <f t="shared" si="4"/>
        <v>40</v>
      </c>
    </row>
    <row r="41" spans="1:17" ht="13.5" thickBot="1">
      <c r="A41" s="121" t="s">
        <v>123</v>
      </c>
      <c r="B41" s="104" t="s">
        <v>175</v>
      </c>
      <c r="C41" s="91" t="s">
        <v>174</v>
      </c>
      <c r="D41" s="122"/>
      <c r="E41" s="119"/>
      <c r="F41" s="104">
        <f>J41+M41+P41</f>
        <v>72</v>
      </c>
      <c r="G41" s="119"/>
      <c r="H41" s="119"/>
      <c r="I41" s="119">
        <v>72</v>
      </c>
      <c r="J41" s="123">
        <f>H41+I41</f>
        <v>72</v>
      </c>
      <c r="K41" s="59"/>
      <c r="L41" s="59"/>
      <c r="M41" s="118">
        <f>K41+L41</f>
        <v>0</v>
      </c>
      <c r="N41" s="59"/>
      <c r="O41" s="59"/>
      <c r="P41" s="105">
        <f t="shared" si="7"/>
        <v>0</v>
      </c>
      <c r="Q41">
        <f t="shared" si="4"/>
        <v>72</v>
      </c>
    </row>
    <row r="42" spans="1:17" ht="13.5" thickBot="1">
      <c r="A42" s="121" t="s">
        <v>176</v>
      </c>
      <c r="B42" s="104" t="s">
        <v>177</v>
      </c>
      <c r="C42" s="91" t="s">
        <v>178</v>
      </c>
      <c r="D42" s="122"/>
      <c r="E42" s="119"/>
      <c r="F42" s="104">
        <f>J42+M42+P42</f>
        <v>36</v>
      </c>
      <c r="G42" s="119"/>
      <c r="H42" s="119"/>
      <c r="I42" s="119"/>
      <c r="J42" s="123">
        <f>H42+I42</f>
        <v>0</v>
      </c>
      <c r="K42" s="59">
        <v>36</v>
      </c>
      <c r="L42" s="59"/>
      <c r="M42" s="118">
        <f>K42+L42</f>
        <v>36</v>
      </c>
      <c r="N42" s="59"/>
      <c r="O42" s="59"/>
      <c r="P42" s="105">
        <f t="shared" si="7"/>
        <v>0</v>
      </c>
      <c r="Q42">
        <f t="shared" si="4"/>
        <v>36</v>
      </c>
    </row>
    <row r="43" spans="1:17" ht="38.25">
      <c r="A43" s="124" t="s">
        <v>83</v>
      </c>
      <c r="B43" s="125" t="s">
        <v>104</v>
      </c>
      <c r="C43" s="114" t="s">
        <v>253</v>
      </c>
      <c r="D43" s="126">
        <f>E44+F44</f>
        <v>69</v>
      </c>
      <c r="E43" s="100">
        <v>23</v>
      </c>
      <c r="F43" s="100">
        <f>'[1]повар для печати (2)'!F41</f>
        <v>46</v>
      </c>
      <c r="G43" s="100">
        <f>G44+G45+G46</f>
        <v>25</v>
      </c>
      <c r="H43" s="100"/>
      <c r="I43" s="100">
        <f>I44+I45+I46</f>
        <v>72</v>
      </c>
      <c r="J43" s="100">
        <f>J44+J45+J46</f>
        <v>72</v>
      </c>
      <c r="K43" s="100">
        <f>K44+K45+K46</f>
        <v>10</v>
      </c>
      <c r="L43" s="100"/>
      <c r="M43" s="100"/>
      <c r="N43" s="100"/>
      <c r="O43" s="100"/>
      <c r="P43" s="101">
        <f t="shared" si="7"/>
        <v>0</v>
      </c>
      <c r="Q43">
        <f t="shared" si="4"/>
        <v>72</v>
      </c>
    </row>
    <row r="44" spans="1:17" ht="53.25" customHeight="1" thickBot="1">
      <c r="A44" s="104" t="s">
        <v>179</v>
      </c>
      <c r="B44" s="33" t="s">
        <v>105</v>
      </c>
      <c r="C44" s="91" t="s">
        <v>231</v>
      </c>
      <c r="D44" s="104">
        <v>69</v>
      </c>
      <c r="E44" s="104">
        <f>F44/2</f>
        <v>23</v>
      </c>
      <c r="F44" s="104">
        <v>46</v>
      </c>
      <c r="G44" s="104">
        <v>25</v>
      </c>
      <c r="H44" s="104"/>
      <c r="I44" s="104">
        <v>36</v>
      </c>
      <c r="J44" s="119">
        <f>H44+I44</f>
        <v>36</v>
      </c>
      <c r="K44" s="104">
        <v>10</v>
      </c>
      <c r="L44" s="104"/>
      <c r="M44" s="127">
        <f>K44+L44</f>
        <v>10</v>
      </c>
      <c r="N44" s="104"/>
      <c r="O44" s="104"/>
      <c r="P44" s="120">
        <f t="shared" si="7"/>
        <v>0</v>
      </c>
      <c r="Q44" s="22">
        <f t="shared" si="4"/>
        <v>46</v>
      </c>
    </row>
    <row r="45" spans="1:17" ht="13.5" thickBot="1">
      <c r="A45" s="104" t="s">
        <v>180</v>
      </c>
      <c r="B45" s="104" t="s">
        <v>175</v>
      </c>
      <c r="C45" s="91" t="s">
        <v>181</v>
      </c>
      <c r="D45" s="122"/>
      <c r="E45" s="119"/>
      <c r="F45" s="119">
        <v>36</v>
      </c>
      <c r="G45" s="119"/>
      <c r="H45" s="119"/>
      <c r="I45" s="119">
        <v>36</v>
      </c>
      <c r="J45" s="123">
        <f>H45+I45</f>
        <v>36</v>
      </c>
      <c r="K45" s="59"/>
      <c r="L45" s="59"/>
      <c r="M45" s="94"/>
      <c r="N45" s="59"/>
      <c r="O45" s="59"/>
      <c r="P45" s="105">
        <f t="shared" si="7"/>
        <v>0</v>
      </c>
      <c r="Q45">
        <f t="shared" si="4"/>
        <v>36</v>
      </c>
    </row>
    <row r="46" spans="1:17" ht="13.5" thickBot="1">
      <c r="A46" s="104" t="s">
        <v>182</v>
      </c>
      <c r="B46" s="104" t="s">
        <v>177</v>
      </c>
      <c r="C46" s="91" t="s">
        <v>153</v>
      </c>
      <c r="D46" s="122"/>
      <c r="E46" s="119"/>
      <c r="F46" s="119">
        <v>36</v>
      </c>
      <c r="G46" s="119"/>
      <c r="H46" s="119"/>
      <c r="I46" s="119"/>
      <c r="J46" s="123">
        <f>H46+I46</f>
        <v>0</v>
      </c>
      <c r="K46" s="59"/>
      <c r="L46" s="59">
        <v>36</v>
      </c>
      <c r="M46" s="94">
        <f aca="true" t="shared" si="11" ref="M46:M72">K46+L46</f>
        <v>36</v>
      </c>
      <c r="N46" s="59"/>
      <c r="O46" s="59"/>
      <c r="P46" s="105">
        <f t="shared" si="7"/>
        <v>0</v>
      </c>
      <c r="Q46">
        <f t="shared" si="4"/>
        <v>36</v>
      </c>
    </row>
    <row r="47" spans="1:17" ht="13.5" thickBot="1">
      <c r="A47" s="124" t="s">
        <v>46</v>
      </c>
      <c r="B47" s="128" t="s">
        <v>106</v>
      </c>
      <c r="C47" s="129" t="s">
        <v>253</v>
      </c>
      <c r="D47" s="130">
        <v>103</v>
      </c>
      <c r="E47" s="131">
        <v>35</v>
      </c>
      <c r="F47" s="99">
        <f>F48+F49+F50</f>
        <v>177</v>
      </c>
      <c r="G47" s="99">
        <f>G48+G49+G50</f>
        <v>30</v>
      </c>
      <c r="H47" s="99"/>
      <c r="I47" s="99"/>
      <c r="J47" s="99">
        <f>J48+J49+J50</f>
        <v>0</v>
      </c>
      <c r="K47" s="99">
        <f>K48+K49+K50</f>
        <v>121</v>
      </c>
      <c r="L47" s="99">
        <f>L48+L49+L50</f>
        <v>56</v>
      </c>
      <c r="M47" s="99">
        <f t="shared" si="11"/>
        <v>177</v>
      </c>
      <c r="N47" s="99"/>
      <c r="O47" s="99"/>
      <c r="P47" s="101">
        <f t="shared" si="7"/>
        <v>0</v>
      </c>
      <c r="Q47">
        <f t="shared" si="4"/>
        <v>177</v>
      </c>
    </row>
    <row r="48" spans="1:17" ht="26.25" thickBot="1">
      <c r="A48" s="132" t="s">
        <v>183</v>
      </c>
      <c r="B48" s="133" t="s">
        <v>107</v>
      </c>
      <c r="C48" s="91" t="s">
        <v>170</v>
      </c>
      <c r="D48" s="134">
        <f>F48+E48</f>
        <v>103</v>
      </c>
      <c r="E48" s="91">
        <v>34</v>
      </c>
      <c r="F48" s="91">
        <v>69</v>
      </c>
      <c r="G48" s="91">
        <v>30</v>
      </c>
      <c r="H48" s="91"/>
      <c r="I48" s="91"/>
      <c r="J48" s="92"/>
      <c r="K48" s="91">
        <v>49</v>
      </c>
      <c r="L48" s="91">
        <v>20</v>
      </c>
      <c r="M48" s="91">
        <f t="shared" si="11"/>
        <v>69</v>
      </c>
      <c r="N48" s="91"/>
      <c r="O48" s="135"/>
      <c r="P48" s="105">
        <f t="shared" si="7"/>
        <v>0</v>
      </c>
      <c r="Q48" s="136">
        <f t="shared" si="4"/>
        <v>69</v>
      </c>
    </row>
    <row r="49" spans="1:17" ht="13.5" thickBot="1">
      <c r="A49" s="132" t="s">
        <v>125</v>
      </c>
      <c r="B49" s="133" t="s">
        <v>175</v>
      </c>
      <c r="C49" s="91" t="s">
        <v>184</v>
      </c>
      <c r="D49" s="134"/>
      <c r="E49" s="91"/>
      <c r="F49" s="91">
        <v>72</v>
      </c>
      <c r="G49" s="91"/>
      <c r="H49" s="91"/>
      <c r="I49" s="91"/>
      <c r="J49" s="92"/>
      <c r="K49" s="64">
        <v>72</v>
      </c>
      <c r="L49" s="64"/>
      <c r="M49" s="92">
        <f t="shared" si="11"/>
        <v>72</v>
      </c>
      <c r="N49" s="64"/>
      <c r="O49" s="63"/>
      <c r="P49" s="105">
        <f t="shared" si="7"/>
        <v>0</v>
      </c>
      <c r="Q49">
        <f t="shared" si="4"/>
        <v>72</v>
      </c>
    </row>
    <row r="50" spans="1:17" ht="13.5" thickBot="1">
      <c r="A50" s="132" t="s">
        <v>126</v>
      </c>
      <c r="B50" s="133" t="s">
        <v>177</v>
      </c>
      <c r="C50" s="91" t="s">
        <v>185</v>
      </c>
      <c r="D50" s="134"/>
      <c r="E50" s="91"/>
      <c r="F50" s="91">
        <v>36</v>
      </c>
      <c r="G50" s="91"/>
      <c r="H50" s="91"/>
      <c r="I50" s="91"/>
      <c r="J50" s="92"/>
      <c r="K50" s="64"/>
      <c r="L50" s="64">
        <v>36</v>
      </c>
      <c r="M50" s="92">
        <f t="shared" si="11"/>
        <v>36</v>
      </c>
      <c r="N50" s="64"/>
      <c r="O50" s="63"/>
      <c r="P50" s="105">
        <f t="shared" si="7"/>
        <v>0</v>
      </c>
      <c r="Q50">
        <f t="shared" si="4"/>
        <v>36</v>
      </c>
    </row>
    <row r="51" spans="1:17" ht="13.5" thickBot="1">
      <c r="A51" s="137" t="s">
        <v>50</v>
      </c>
      <c r="B51" s="138" t="s">
        <v>113</v>
      </c>
      <c r="C51" s="139" t="s">
        <v>253</v>
      </c>
      <c r="D51" s="130">
        <v>54</v>
      </c>
      <c r="E51" s="130">
        <v>18</v>
      </c>
      <c r="F51" s="99">
        <f>F52</f>
        <v>36</v>
      </c>
      <c r="G51" s="99">
        <f>G52+G53+G54</f>
        <v>18</v>
      </c>
      <c r="H51" s="99"/>
      <c r="I51" s="99"/>
      <c r="J51" s="99">
        <f>J52+J53+J54</f>
        <v>0</v>
      </c>
      <c r="K51" s="99">
        <f>K52+K53+K54</f>
        <v>0</v>
      </c>
      <c r="L51" s="99">
        <f>L52+L53+L54</f>
        <v>72</v>
      </c>
      <c r="M51" s="99">
        <f t="shared" si="11"/>
        <v>72</v>
      </c>
      <c r="N51" s="99">
        <f>N52+N53+N54</f>
        <v>36</v>
      </c>
      <c r="O51" s="99"/>
      <c r="P51" s="101">
        <f t="shared" si="7"/>
        <v>36</v>
      </c>
      <c r="Q51">
        <f t="shared" si="4"/>
        <v>108</v>
      </c>
    </row>
    <row r="52" spans="1:17" ht="26.25" thickBot="1">
      <c r="A52" s="132" t="s">
        <v>81</v>
      </c>
      <c r="B52" s="133" t="s">
        <v>108</v>
      </c>
      <c r="C52" s="91" t="s">
        <v>186</v>
      </c>
      <c r="D52" s="134">
        <f>E52+F52</f>
        <v>54</v>
      </c>
      <c r="E52" s="91">
        <f>F52/2</f>
        <v>18</v>
      </c>
      <c r="F52" s="91">
        <v>36</v>
      </c>
      <c r="G52" s="91">
        <v>18</v>
      </c>
      <c r="H52" s="91"/>
      <c r="I52" s="91"/>
      <c r="J52" s="92"/>
      <c r="K52" s="91"/>
      <c r="L52" s="91">
        <v>36</v>
      </c>
      <c r="M52" s="92">
        <f t="shared" si="11"/>
        <v>36</v>
      </c>
      <c r="N52" s="91"/>
      <c r="O52" s="135"/>
      <c r="P52" s="105">
        <f t="shared" si="7"/>
        <v>0</v>
      </c>
      <c r="Q52" s="136">
        <f t="shared" si="4"/>
        <v>36</v>
      </c>
    </row>
    <row r="53" spans="1:17" ht="13.5" thickBot="1">
      <c r="A53" s="132" t="s">
        <v>127</v>
      </c>
      <c r="B53" s="133" t="s">
        <v>175</v>
      </c>
      <c r="C53" s="91" t="s">
        <v>178</v>
      </c>
      <c r="D53" s="134"/>
      <c r="E53" s="91"/>
      <c r="F53" s="91">
        <v>36</v>
      </c>
      <c r="G53" s="91"/>
      <c r="H53" s="91"/>
      <c r="I53" s="91"/>
      <c r="J53" s="92"/>
      <c r="K53" s="64"/>
      <c r="L53" s="64">
        <v>36</v>
      </c>
      <c r="M53" s="92">
        <f t="shared" si="11"/>
        <v>36</v>
      </c>
      <c r="N53" s="64"/>
      <c r="O53" s="63"/>
      <c r="P53" s="105">
        <f t="shared" si="7"/>
        <v>0</v>
      </c>
      <c r="Q53">
        <f t="shared" si="4"/>
        <v>36</v>
      </c>
    </row>
    <row r="54" spans="1:17" ht="13.5" thickBot="1">
      <c r="A54" s="132" t="s">
        <v>128</v>
      </c>
      <c r="B54" s="133" t="s">
        <v>177</v>
      </c>
      <c r="C54" s="91" t="s">
        <v>178</v>
      </c>
      <c r="D54" s="134"/>
      <c r="E54" s="91"/>
      <c r="F54" s="91">
        <v>36</v>
      </c>
      <c r="G54" s="91"/>
      <c r="H54" s="91"/>
      <c r="I54" s="91"/>
      <c r="J54" s="92"/>
      <c r="K54" s="64"/>
      <c r="L54" s="64"/>
      <c r="M54" s="92">
        <f t="shared" si="11"/>
        <v>0</v>
      </c>
      <c r="N54" s="64">
        <v>36</v>
      </c>
      <c r="O54" s="63"/>
      <c r="P54" s="105">
        <f t="shared" si="7"/>
        <v>36</v>
      </c>
      <c r="Q54">
        <f t="shared" si="4"/>
        <v>36</v>
      </c>
    </row>
    <row r="55" spans="1:17" ht="26.25" thickBot="1">
      <c r="A55" s="137" t="s">
        <v>187</v>
      </c>
      <c r="B55" s="138" t="s">
        <v>109</v>
      </c>
      <c r="C55" s="139" t="s">
        <v>253</v>
      </c>
      <c r="D55" s="130">
        <f>D56</f>
        <v>64</v>
      </c>
      <c r="E55" s="99">
        <v>21</v>
      </c>
      <c r="F55" s="99">
        <f>F56</f>
        <v>43</v>
      </c>
      <c r="G55" s="99">
        <f>G56+G57+G58</f>
        <v>22</v>
      </c>
      <c r="H55" s="99"/>
      <c r="I55" s="99"/>
      <c r="J55" s="99">
        <f>J56+J57+J58</f>
        <v>0</v>
      </c>
      <c r="K55" s="99"/>
      <c r="L55" s="99">
        <f>L56+L57+L58</f>
        <v>91</v>
      </c>
      <c r="M55" s="99">
        <f t="shared" si="11"/>
        <v>91</v>
      </c>
      <c r="N55" s="99">
        <f>N56+N57+N58</f>
        <v>60</v>
      </c>
      <c r="O55" s="99"/>
      <c r="P55" s="101">
        <f t="shared" si="7"/>
        <v>60</v>
      </c>
      <c r="Q55">
        <f t="shared" si="4"/>
        <v>151</v>
      </c>
    </row>
    <row r="56" spans="1:17" ht="39" thickBot="1">
      <c r="A56" s="132" t="s">
        <v>188</v>
      </c>
      <c r="B56" s="133" t="s">
        <v>189</v>
      </c>
      <c r="C56" s="91" t="s">
        <v>169</v>
      </c>
      <c r="D56" s="134">
        <f>E56+F56</f>
        <v>64</v>
      </c>
      <c r="E56" s="91">
        <v>21</v>
      </c>
      <c r="F56" s="91">
        <v>43</v>
      </c>
      <c r="G56" s="91">
        <v>22</v>
      </c>
      <c r="H56" s="91"/>
      <c r="I56" s="91"/>
      <c r="J56" s="92"/>
      <c r="K56" s="91"/>
      <c r="L56" s="91">
        <v>19</v>
      </c>
      <c r="M56" s="92">
        <f t="shared" si="11"/>
        <v>19</v>
      </c>
      <c r="N56" s="91">
        <v>24</v>
      </c>
      <c r="O56" s="135"/>
      <c r="P56" s="105">
        <f t="shared" si="7"/>
        <v>24</v>
      </c>
      <c r="Q56" s="136">
        <f t="shared" si="4"/>
        <v>43</v>
      </c>
    </row>
    <row r="57" spans="1:17" ht="13.5" thickBot="1">
      <c r="A57" s="132" t="s">
        <v>190</v>
      </c>
      <c r="B57" s="133" t="s">
        <v>175</v>
      </c>
      <c r="C57" s="91" t="s">
        <v>191</v>
      </c>
      <c r="D57" s="134"/>
      <c r="E57" s="91"/>
      <c r="F57" s="91">
        <v>72</v>
      </c>
      <c r="G57" s="91"/>
      <c r="H57" s="91"/>
      <c r="I57" s="91"/>
      <c r="J57" s="92"/>
      <c r="K57" s="64"/>
      <c r="L57" s="64">
        <v>72</v>
      </c>
      <c r="M57" s="92">
        <f t="shared" si="11"/>
        <v>72</v>
      </c>
      <c r="N57" s="64"/>
      <c r="O57" s="63"/>
      <c r="P57" s="105">
        <f t="shared" si="7"/>
        <v>0</v>
      </c>
      <c r="Q57">
        <f t="shared" si="4"/>
        <v>72</v>
      </c>
    </row>
    <row r="58" spans="1:17" ht="13.5" thickBot="1">
      <c r="A58" s="132" t="s">
        <v>192</v>
      </c>
      <c r="B58" s="133" t="s">
        <v>177</v>
      </c>
      <c r="C58" s="91" t="s">
        <v>191</v>
      </c>
      <c r="D58" s="134"/>
      <c r="E58" s="91"/>
      <c r="F58" s="91">
        <v>36</v>
      </c>
      <c r="G58" s="91"/>
      <c r="H58" s="91"/>
      <c r="I58" s="91"/>
      <c r="J58" s="92"/>
      <c r="K58" s="64"/>
      <c r="L58" s="64"/>
      <c r="M58" s="92">
        <f t="shared" si="11"/>
        <v>0</v>
      </c>
      <c r="N58" s="64">
        <v>36</v>
      </c>
      <c r="O58" s="63"/>
      <c r="P58" s="105">
        <f t="shared" si="7"/>
        <v>36</v>
      </c>
      <c r="Q58">
        <f t="shared" si="4"/>
        <v>36</v>
      </c>
    </row>
    <row r="59" spans="1:16" ht="26.25" thickBot="1">
      <c r="A59" s="137" t="s">
        <v>193</v>
      </c>
      <c r="B59" s="138" t="s">
        <v>110</v>
      </c>
      <c r="C59" s="139" t="s">
        <v>253</v>
      </c>
      <c r="D59" s="130">
        <v>90</v>
      </c>
      <c r="E59" s="99">
        <v>30</v>
      </c>
      <c r="F59" s="99">
        <f>F60+F61+F62</f>
        <v>168</v>
      </c>
      <c r="G59" s="99">
        <f>G60+G61+G62</f>
        <v>30</v>
      </c>
      <c r="H59" s="99"/>
      <c r="I59" s="99"/>
      <c r="J59" s="99"/>
      <c r="K59" s="99"/>
      <c r="L59" s="99"/>
      <c r="M59" s="99">
        <f t="shared" si="11"/>
        <v>0</v>
      </c>
      <c r="N59" s="99">
        <f>N60+N61+N62</f>
        <v>168</v>
      </c>
      <c r="O59" s="99"/>
      <c r="P59" s="101"/>
    </row>
    <row r="60" spans="1:17" ht="39" thickBot="1">
      <c r="A60" s="132" t="s">
        <v>194</v>
      </c>
      <c r="B60" s="133" t="s">
        <v>111</v>
      </c>
      <c r="C60" s="91" t="s">
        <v>169</v>
      </c>
      <c r="D60" s="134">
        <f>E60+F60</f>
        <v>90</v>
      </c>
      <c r="E60" s="91">
        <f>F60/2</f>
        <v>30</v>
      </c>
      <c r="F60" s="91">
        <v>60</v>
      </c>
      <c r="G60" s="91">
        <v>30</v>
      </c>
      <c r="H60" s="91"/>
      <c r="I60" s="91"/>
      <c r="J60" s="92"/>
      <c r="K60" s="91"/>
      <c r="L60" s="91"/>
      <c r="M60" s="92">
        <f t="shared" si="11"/>
        <v>0</v>
      </c>
      <c r="N60" s="91">
        <v>60</v>
      </c>
      <c r="O60" s="135"/>
      <c r="P60" s="105"/>
      <c r="Q60" s="136"/>
    </row>
    <row r="61" spans="1:16" ht="13.5" thickBot="1">
      <c r="A61" s="132" t="s">
        <v>195</v>
      </c>
      <c r="B61" s="133" t="s">
        <v>175</v>
      </c>
      <c r="C61" s="91" t="s">
        <v>191</v>
      </c>
      <c r="D61" s="134"/>
      <c r="E61" s="91"/>
      <c r="F61" s="91">
        <v>72</v>
      </c>
      <c r="G61" s="91"/>
      <c r="H61" s="91"/>
      <c r="I61" s="91"/>
      <c r="J61" s="92"/>
      <c r="K61" s="64"/>
      <c r="L61" s="64"/>
      <c r="M61" s="92">
        <f t="shared" si="11"/>
        <v>0</v>
      </c>
      <c r="N61" s="64">
        <v>72</v>
      </c>
      <c r="O61" s="63"/>
      <c r="P61" s="105"/>
    </row>
    <row r="62" spans="1:16" ht="13.5" thickBot="1">
      <c r="A62" s="132" t="s">
        <v>196</v>
      </c>
      <c r="B62" s="133" t="s">
        <v>177</v>
      </c>
      <c r="C62" s="91" t="s">
        <v>191</v>
      </c>
      <c r="D62" s="134"/>
      <c r="E62" s="91"/>
      <c r="F62" s="91">
        <v>36</v>
      </c>
      <c r="G62" s="91"/>
      <c r="H62" s="91"/>
      <c r="I62" s="91"/>
      <c r="J62" s="92"/>
      <c r="K62" s="64"/>
      <c r="L62" s="64"/>
      <c r="M62" s="92">
        <f t="shared" si="11"/>
        <v>0</v>
      </c>
      <c r="N62" s="64">
        <v>36</v>
      </c>
      <c r="O62" s="63"/>
      <c r="P62" s="105"/>
    </row>
    <row r="63" spans="1:16" ht="33" customHeight="1" thickBot="1">
      <c r="A63" s="137" t="s">
        <v>197</v>
      </c>
      <c r="B63" s="138" t="s">
        <v>114</v>
      </c>
      <c r="C63" s="85" t="s">
        <v>253</v>
      </c>
      <c r="D63" s="130">
        <v>45</v>
      </c>
      <c r="E63" s="99">
        <v>15</v>
      </c>
      <c r="F63" s="99">
        <f>F64</f>
        <v>30</v>
      </c>
      <c r="G63" s="99">
        <f>G64+G65+G66</f>
        <v>16</v>
      </c>
      <c r="H63" s="99"/>
      <c r="I63" s="99"/>
      <c r="J63" s="99"/>
      <c r="K63" s="99"/>
      <c r="L63" s="99"/>
      <c r="M63" s="99">
        <f t="shared" si="11"/>
        <v>0</v>
      </c>
      <c r="N63" s="99">
        <f>N64+N65+N66</f>
        <v>102</v>
      </c>
      <c r="O63" s="99"/>
      <c r="P63" s="101"/>
    </row>
    <row r="64" spans="1:17" ht="26.25" thickBot="1">
      <c r="A64" s="132" t="s">
        <v>198</v>
      </c>
      <c r="B64" s="133" t="s">
        <v>115</v>
      </c>
      <c r="C64" s="91" t="s">
        <v>199</v>
      </c>
      <c r="D64" s="134">
        <f>E64+F64</f>
        <v>45</v>
      </c>
      <c r="E64" s="91">
        <f>F64/2</f>
        <v>15</v>
      </c>
      <c r="F64" s="91">
        <v>30</v>
      </c>
      <c r="G64" s="91">
        <v>16</v>
      </c>
      <c r="H64" s="91"/>
      <c r="I64" s="91"/>
      <c r="J64" s="92"/>
      <c r="K64" s="91"/>
      <c r="L64" s="91"/>
      <c r="M64" s="92">
        <f t="shared" si="11"/>
        <v>0</v>
      </c>
      <c r="N64" s="91">
        <v>30</v>
      </c>
      <c r="O64" s="135"/>
      <c r="P64" s="105">
        <f aca="true" t="shared" si="12" ref="P64:P72">N64+O64</f>
        <v>30</v>
      </c>
      <c r="Q64" s="136">
        <f aca="true" t="shared" si="13" ref="Q64:Q72">J64+M64+P64</f>
        <v>30</v>
      </c>
    </row>
    <row r="65" spans="1:17" ht="13.5" thickBot="1">
      <c r="A65" s="132" t="s">
        <v>200</v>
      </c>
      <c r="B65" s="133" t="s">
        <v>175</v>
      </c>
      <c r="C65" s="91" t="s">
        <v>191</v>
      </c>
      <c r="D65" s="134"/>
      <c r="E65" s="91"/>
      <c r="F65" s="91">
        <v>36</v>
      </c>
      <c r="G65" s="91"/>
      <c r="H65" s="91"/>
      <c r="I65" s="91"/>
      <c r="J65" s="92"/>
      <c r="K65" s="64"/>
      <c r="L65" s="64"/>
      <c r="M65" s="92">
        <f t="shared" si="11"/>
        <v>0</v>
      </c>
      <c r="N65" s="64">
        <v>36</v>
      </c>
      <c r="O65" s="63"/>
      <c r="P65" s="105">
        <f t="shared" si="12"/>
        <v>36</v>
      </c>
      <c r="Q65">
        <f t="shared" si="13"/>
        <v>36</v>
      </c>
    </row>
    <row r="66" spans="1:17" ht="13.5" thickBot="1">
      <c r="A66" s="140" t="s">
        <v>201</v>
      </c>
      <c r="B66" s="133" t="s">
        <v>177</v>
      </c>
      <c r="C66" s="91" t="s">
        <v>191</v>
      </c>
      <c r="D66" s="134"/>
      <c r="E66" s="91"/>
      <c r="F66" s="91">
        <v>36</v>
      </c>
      <c r="G66" s="91"/>
      <c r="H66" s="91"/>
      <c r="I66" s="91"/>
      <c r="J66" s="92"/>
      <c r="K66" s="64"/>
      <c r="L66" s="64"/>
      <c r="M66" s="92">
        <f t="shared" si="11"/>
        <v>0</v>
      </c>
      <c r="N66" s="64">
        <v>36</v>
      </c>
      <c r="O66" s="63"/>
      <c r="P66" s="105">
        <f t="shared" si="12"/>
        <v>36</v>
      </c>
      <c r="Q66">
        <f t="shared" si="13"/>
        <v>36</v>
      </c>
    </row>
    <row r="67" spans="1:17" ht="26.25" customHeight="1" thickBot="1">
      <c r="A67" s="124" t="s">
        <v>202</v>
      </c>
      <c r="B67" s="138" t="s">
        <v>116</v>
      </c>
      <c r="C67" s="99" t="s">
        <v>253</v>
      </c>
      <c r="D67" s="130">
        <v>123</v>
      </c>
      <c r="E67" s="99">
        <v>41</v>
      </c>
      <c r="F67" s="99">
        <f>F68</f>
        <v>82</v>
      </c>
      <c r="G67" s="99">
        <f>G68+G69+G70</f>
        <v>45</v>
      </c>
      <c r="H67" s="99"/>
      <c r="I67" s="99"/>
      <c r="J67" s="99"/>
      <c r="K67" s="99"/>
      <c r="L67" s="99"/>
      <c r="M67" s="99">
        <f t="shared" si="11"/>
        <v>0</v>
      </c>
      <c r="N67" s="99">
        <v>190</v>
      </c>
      <c r="O67" s="99"/>
      <c r="P67" s="101">
        <f t="shared" si="12"/>
        <v>190</v>
      </c>
      <c r="Q67">
        <f t="shared" si="13"/>
        <v>190</v>
      </c>
    </row>
    <row r="68" spans="1:17" ht="39" thickBot="1">
      <c r="A68" s="140" t="s">
        <v>203</v>
      </c>
      <c r="B68" s="133" t="s">
        <v>117</v>
      </c>
      <c r="C68" s="91" t="s">
        <v>204</v>
      </c>
      <c r="D68" s="134">
        <f>E68+F68</f>
        <v>123</v>
      </c>
      <c r="E68" s="91">
        <f>F68/2</f>
        <v>41</v>
      </c>
      <c r="F68" s="91">
        <v>82</v>
      </c>
      <c r="G68" s="91">
        <v>45</v>
      </c>
      <c r="H68" s="91"/>
      <c r="I68" s="91"/>
      <c r="J68" s="92"/>
      <c r="K68" s="91"/>
      <c r="L68" s="91"/>
      <c r="M68" s="92">
        <f t="shared" si="11"/>
        <v>0</v>
      </c>
      <c r="N68" s="91">
        <v>82</v>
      </c>
      <c r="O68" s="135"/>
      <c r="P68" s="105">
        <f t="shared" si="12"/>
        <v>82</v>
      </c>
      <c r="Q68" s="136">
        <f t="shared" si="13"/>
        <v>82</v>
      </c>
    </row>
    <row r="69" spans="1:17" ht="13.5" thickBot="1">
      <c r="A69" s="140" t="s">
        <v>205</v>
      </c>
      <c r="B69" s="133" t="s">
        <v>175</v>
      </c>
      <c r="C69" s="91" t="s">
        <v>199</v>
      </c>
      <c r="D69" s="134"/>
      <c r="E69" s="91"/>
      <c r="F69" s="91">
        <v>72</v>
      </c>
      <c r="G69" s="91"/>
      <c r="H69" s="91"/>
      <c r="I69" s="91"/>
      <c r="J69" s="92"/>
      <c r="K69" s="64"/>
      <c r="L69" s="64"/>
      <c r="M69" s="92">
        <f t="shared" si="11"/>
        <v>0</v>
      </c>
      <c r="N69" s="64">
        <v>72</v>
      </c>
      <c r="O69" s="63"/>
      <c r="P69" s="105">
        <f t="shared" si="12"/>
        <v>72</v>
      </c>
      <c r="Q69">
        <f t="shared" si="13"/>
        <v>72</v>
      </c>
    </row>
    <row r="70" spans="1:17" ht="13.5" thickBot="1">
      <c r="A70" s="140" t="s">
        <v>206</v>
      </c>
      <c r="B70" s="133" t="s">
        <v>177</v>
      </c>
      <c r="C70" s="91" t="s">
        <v>191</v>
      </c>
      <c r="D70" s="134"/>
      <c r="E70" s="91"/>
      <c r="F70" s="91">
        <v>36</v>
      </c>
      <c r="G70" s="91"/>
      <c r="H70" s="91"/>
      <c r="I70" s="91"/>
      <c r="J70" s="92"/>
      <c r="K70" s="64"/>
      <c r="L70" s="64"/>
      <c r="M70" s="92">
        <f t="shared" si="11"/>
        <v>0</v>
      </c>
      <c r="N70" s="64">
        <v>36</v>
      </c>
      <c r="O70" s="63"/>
      <c r="P70" s="105">
        <f t="shared" si="12"/>
        <v>36</v>
      </c>
      <c r="Q70">
        <f t="shared" si="13"/>
        <v>36</v>
      </c>
    </row>
    <row r="71" spans="1:17" ht="13.5" hidden="1" thickBot="1">
      <c r="A71" s="22"/>
      <c r="B71" s="133"/>
      <c r="C71" s="91"/>
      <c r="D71" s="134"/>
      <c r="E71" s="91"/>
      <c r="F71" s="91"/>
      <c r="G71" s="91"/>
      <c r="H71" s="91"/>
      <c r="I71" s="91"/>
      <c r="J71" s="92"/>
      <c r="K71" s="64"/>
      <c r="L71" s="64"/>
      <c r="M71" s="92">
        <f t="shared" si="11"/>
        <v>0</v>
      </c>
      <c r="N71" s="64"/>
      <c r="O71" s="63"/>
      <c r="P71" s="105">
        <f t="shared" si="12"/>
        <v>0</v>
      </c>
      <c r="Q71">
        <f t="shared" si="13"/>
        <v>0</v>
      </c>
    </row>
    <row r="72" spans="1:17" ht="13.5" customHeight="1" thickBot="1">
      <c r="A72" s="95" t="s">
        <v>17</v>
      </c>
      <c r="B72" s="96" t="s">
        <v>82</v>
      </c>
      <c r="C72" s="100" t="s">
        <v>207</v>
      </c>
      <c r="D72" s="141">
        <f>E72+F72</f>
        <v>54</v>
      </c>
      <c r="E72" s="98">
        <v>18</v>
      </c>
      <c r="F72" s="100">
        <v>36</v>
      </c>
      <c r="G72" s="98">
        <v>36</v>
      </c>
      <c r="H72" s="100"/>
      <c r="I72" s="100"/>
      <c r="J72" s="100"/>
      <c r="K72" s="100"/>
      <c r="L72" s="100">
        <v>12</v>
      </c>
      <c r="M72" s="100">
        <f t="shared" si="11"/>
        <v>12</v>
      </c>
      <c r="N72" s="100">
        <v>24</v>
      </c>
      <c r="O72" s="142"/>
      <c r="P72" s="101">
        <f t="shared" si="12"/>
        <v>24</v>
      </c>
      <c r="Q72">
        <f t="shared" si="13"/>
        <v>36</v>
      </c>
    </row>
    <row r="73" spans="1:17" ht="12.75">
      <c r="A73" s="143"/>
      <c r="B73" s="143" t="s">
        <v>208</v>
      </c>
      <c r="C73" s="144" t="s">
        <v>209</v>
      </c>
      <c r="D73" s="145">
        <f>E73+F73</f>
        <v>4806</v>
      </c>
      <c r="E73" s="146">
        <f>E13+E31+E37</f>
        <v>1350</v>
      </c>
      <c r="F73" s="146">
        <f aca="true" t="shared" si="14" ref="F73:N73">F13+F31+F37+F41+F42+F45+F46+F49+F50+F53+F54+F57+F58+F61+F62+F65+F66+F69+F70</f>
        <v>3456</v>
      </c>
      <c r="G73" s="146">
        <f t="shared" si="14"/>
        <v>593</v>
      </c>
      <c r="H73" s="146">
        <f t="shared" si="14"/>
        <v>612</v>
      </c>
      <c r="I73" s="146">
        <f t="shared" si="14"/>
        <v>828</v>
      </c>
      <c r="J73" s="147">
        <f t="shared" si="14"/>
        <v>1440</v>
      </c>
      <c r="K73" s="147">
        <f t="shared" si="14"/>
        <v>576</v>
      </c>
      <c r="L73" s="147">
        <f t="shared" si="14"/>
        <v>828</v>
      </c>
      <c r="M73" s="147">
        <f t="shared" si="14"/>
        <v>1404</v>
      </c>
      <c r="N73" s="147">
        <f t="shared" si="14"/>
        <v>612</v>
      </c>
      <c r="O73" s="147"/>
      <c r="P73" s="148">
        <f>P13+P31+P37+P41+P42+P45+P46+P49+P50+P53+P54+P57+P58+P61+P62+P65+P66+P69+P70</f>
        <v>504</v>
      </c>
      <c r="Q73" s="149">
        <f>F73+E73</f>
        <v>4806</v>
      </c>
    </row>
    <row r="74" spans="1:16" ht="12.75" hidden="1">
      <c r="A74" s="143"/>
      <c r="B74" s="143" t="s">
        <v>210</v>
      </c>
      <c r="C74" s="119"/>
      <c r="D74" s="150"/>
      <c r="E74" s="150"/>
      <c r="F74" s="150"/>
      <c r="G74" s="150"/>
      <c r="H74" s="150">
        <f>H73/17</f>
        <v>36</v>
      </c>
      <c r="I74" s="151">
        <f>I73/23</f>
        <v>36</v>
      </c>
      <c r="J74" s="152"/>
      <c r="K74" s="153">
        <f>K73/17</f>
        <v>33.88235294117647</v>
      </c>
      <c r="L74" s="153">
        <f>L73/22</f>
        <v>37.63636363636363</v>
      </c>
      <c r="M74" s="152"/>
      <c r="N74" s="154">
        <f>N73/17</f>
        <v>36</v>
      </c>
      <c r="O74" s="155">
        <f>O73/17</f>
        <v>0</v>
      </c>
      <c r="P74" s="105">
        <f>N74+O74</f>
        <v>36</v>
      </c>
    </row>
    <row r="75" spans="1:16" ht="12.75" hidden="1">
      <c r="A75" s="263" t="s">
        <v>118</v>
      </c>
      <c r="B75" s="263"/>
      <c r="C75" s="31"/>
      <c r="D75" s="144">
        <v>1097</v>
      </c>
      <c r="E75" s="119">
        <v>357</v>
      </c>
      <c r="F75" s="119">
        <f>F13+F31+F37</f>
        <v>2700</v>
      </c>
      <c r="G75" s="119">
        <v>426</v>
      </c>
      <c r="H75" s="119">
        <v>593</v>
      </c>
      <c r="I75" s="119">
        <v>764</v>
      </c>
      <c r="J75" s="123"/>
      <c r="K75" s="59">
        <v>586</v>
      </c>
      <c r="L75" s="59">
        <v>729</v>
      </c>
      <c r="M75" s="123"/>
      <c r="N75" s="59">
        <v>530</v>
      </c>
      <c r="O75" s="59">
        <v>0</v>
      </c>
      <c r="P75" s="105">
        <f>N75+O75</f>
        <v>530</v>
      </c>
    </row>
    <row r="76" spans="1:16" ht="25.5">
      <c r="A76" s="156" t="s">
        <v>211</v>
      </c>
      <c r="B76" s="156" t="s">
        <v>212</v>
      </c>
      <c r="C76" s="59"/>
      <c r="D76" s="81"/>
      <c r="E76" s="59"/>
      <c r="F76" s="59"/>
      <c r="G76" s="59"/>
      <c r="H76" s="119"/>
      <c r="I76" s="119"/>
      <c r="J76" s="119"/>
      <c r="K76" s="119"/>
      <c r="L76" s="119"/>
      <c r="M76" s="119"/>
      <c r="N76" s="119"/>
      <c r="O76" s="119" t="s">
        <v>213</v>
      </c>
      <c r="P76" s="120">
        <v>1</v>
      </c>
    </row>
    <row r="77" spans="1:16" ht="20.25" customHeight="1" thickBot="1">
      <c r="A77" s="264" t="s">
        <v>214</v>
      </c>
      <c r="B77" s="265"/>
      <c r="C77" s="265"/>
      <c r="D77" s="265"/>
      <c r="E77" s="266"/>
      <c r="F77" s="267" t="s">
        <v>118</v>
      </c>
      <c r="G77" s="157" t="s">
        <v>215</v>
      </c>
      <c r="H77" s="158">
        <f>H13+H31+H40+H44+H48+H52+H72</f>
        <v>612</v>
      </c>
      <c r="I77" s="158">
        <f aca="true" t="shared" si="15" ref="I77:P77">I13+I31+I40+I44+I48+I52+I56+I60+I64+I68+I72</f>
        <v>720</v>
      </c>
      <c r="J77" s="158">
        <f t="shared" si="15"/>
        <v>1332</v>
      </c>
      <c r="K77" s="158">
        <f t="shared" si="15"/>
        <v>468</v>
      </c>
      <c r="L77" s="158">
        <f t="shared" si="15"/>
        <v>648</v>
      </c>
      <c r="M77" s="158">
        <f t="shared" si="15"/>
        <v>1116</v>
      </c>
      <c r="N77" s="158">
        <f t="shared" si="15"/>
        <v>252</v>
      </c>
      <c r="O77" s="158">
        <f t="shared" si="15"/>
        <v>0</v>
      </c>
      <c r="P77" s="158">
        <f t="shared" si="15"/>
        <v>192</v>
      </c>
    </row>
    <row r="78" spans="1:17" ht="23.25" thickBot="1">
      <c r="A78" s="268"/>
      <c r="B78" s="269"/>
      <c r="C78" s="269"/>
      <c r="D78" s="269"/>
      <c r="E78" s="270"/>
      <c r="F78" s="240"/>
      <c r="G78" s="157" t="s">
        <v>216</v>
      </c>
      <c r="H78" s="158"/>
      <c r="I78" s="158">
        <f aca="true" t="shared" si="16" ref="I78:O78">I41+I45+I49+I53+I57+I61+I65+I69</f>
        <v>108</v>
      </c>
      <c r="J78" s="158">
        <f t="shared" si="16"/>
        <v>108</v>
      </c>
      <c r="K78" s="158">
        <f t="shared" si="16"/>
        <v>72</v>
      </c>
      <c r="L78" s="158">
        <f t="shared" si="16"/>
        <v>108</v>
      </c>
      <c r="M78" s="158">
        <f t="shared" si="16"/>
        <v>180</v>
      </c>
      <c r="N78" s="158">
        <f t="shared" si="16"/>
        <v>180</v>
      </c>
      <c r="O78" s="158">
        <f t="shared" si="16"/>
        <v>0</v>
      </c>
      <c r="P78" s="120">
        <f>N78+O78</f>
        <v>180</v>
      </c>
      <c r="Q78" s="159">
        <f>J78+M78+P78</f>
        <v>468</v>
      </c>
    </row>
    <row r="79" spans="1:17" ht="24" customHeight="1" thickBot="1">
      <c r="A79" s="264" t="s">
        <v>217</v>
      </c>
      <c r="B79" s="265"/>
      <c r="C79" s="265"/>
      <c r="D79" s="265"/>
      <c r="E79" s="266"/>
      <c r="F79" s="240"/>
      <c r="G79" s="157" t="s">
        <v>218</v>
      </c>
      <c r="H79" s="158"/>
      <c r="I79" s="158">
        <f>I42+I46+I50+I54</f>
        <v>0</v>
      </c>
      <c r="J79" s="158">
        <f aca="true" t="shared" si="17" ref="J79:O79">J42+J46+J54+J50+J58+J62+J66+J70</f>
        <v>0</v>
      </c>
      <c r="K79" s="158">
        <f t="shared" si="17"/>
        <v>36</v>
      </c>
      <c r="L79" s="158">
        <f t="shared" si="17"/>
        <v>72</v>
      </c>
      <c r="M79" s="158">
        <f t="shared" si="17"/>
        <v>108</v>
      </c>
      <c r="N79" s="158">
        <f t="shared" si="17"/>
        <v>180</v>
      </c>
      <c r="O79" s="158">
        <f t="shared" si="17"/>
        <v>0</v>
      </c>
      <c r="P79" s="120">
        <f>N79+O79</f>
        <v>180</v>
      </c>
      <c r="Q79" s="82">
        <f>Q42+Q46+Q54+Q50+Q58+Q62+Q66+Q70</f>
        <v>252</v>
      </c>
    </row>
    <row r="80" spans="1:17" ht="16.5" customHeight="1" thickBot="1">
      <c r="A80" s="271" t="s">
        <v>219</v>
      </c>
      <c r="B80" s="272"/>
      <c r="C80" s="272"/>
      <c r="D80" s="272"/>
      <c r="E80" s="273"/>
      <c r="F80" s="240"/>
      <c r="G80" s="157" t="s">
        <v>220</v>
      </c>
      <c r="H80" s="160">
        <v>0</v>
      </c>
      <c r="I80" s="160">
        <v>1</v>
      </c>
      <c r="J80" s="158">
        <f>H80+I80</f>
        <v>1</v>
      </c>
      <c r="K80" s="160">
        <v>2</v>
      </c>
      <c r="L80" s="160">
        <v>3</v>
      </c>
      <c r="M80" s="158">
        <f>K80+L80</f>
        <v>5</v>
      </c>
      <c r="N80" s="160">
        <v>6</v>
      </c>
      <c r="O80" s="161">
        <v>0</v>
      </c>
      <c r="P80" s="144">
        <f>N80+O80</f>
        <v>6</v>
      </c>
      <c r="Q80">
        <f>J80+M80+P80</f>
        <v>12</v>
      </c>
    </row>
    <row r="81" spans="1:17" ht="23.25" thickBot="1">
      <c r="A81" s="274"/>
      <c r="B81" s="275"/>
      <c r="C81" s="275"/>
      <c r="D81" s="275"/>
      <c r="E81" s="276"/>
      <c r="F81" s="240"/>
      <c r="G81" s="157" t="s">
        <v>221</v>
      </c>
      <c r="H81" s="160">
        <v>1</v>
      </c>
      <c r="I81" s="160">
        <v>2</v>
      </c>
      <c r="J81" s="158">
        <f>H81+I81</f>
        <v>3</v>
      </c>
      <c r="K81" s="160">
        <v>1</v>
      </c>
      <c r="L81" s="160">
        <v>7</v>
      </c>
      <c r="M81" s="158">
        <f>K81+L81</f>
        <v>8</v>
      </c>
      <c r="N81" s="160">
        <v>3</v>
      </c>
      <c r="O81" s="161">
        <v>0</v>
      </c>
      <c r="P81" s="144">
        <f>N81+O81</f>
        <v>3</v>
      </c>
      <c r="Q81">
        <f>J81+M81+P81</f>
        <v>14</v>
      </c>
    </row>
    <row r="82" spans="1:17" ht="16.5" thickBot="1">
      <c r="A82" s="277"/>
      <c r="B82" s="278"/>
      <c r="C82" s="278"/>
      <c r="D82" s="278"/>
      <c r="E82" s="279"/>
      <c r="F82" s="241"/>
      <c r="G82" s="157" t="s">
        <v>222</v>
      </c>
      <c r="H82" s="160">
        <v>1</v>
      </c>
      <c r="I82" s="160">
        <v>2</v>
      </c>
      <c r="J82" s="158">
        <f>H82+I82</f>
        <v>3</v>
      </c>
      <c r="K82" s="160">
        <v>3</v>
      </c>
      <c r="L82" s="160">
        <v>1</v>
      </c>
      <c r="M82" s="158">
        <f>K82+L82</f>
        <v>4</v>
      </c>
      <c r="N82" s="160">
        <v>2</v>
      </c>
      <c r="O82" s="161">
        <v>0</v>
      </c>
      <c r="P82" s="144">
        <f>N82+O82</f>
        <v>2</v>
      </c>
      <c r="Q82">
        <f>J82+M82+P82</f>
        <v>9</v>
      </c>
    </row>
    <row r="83" ht="12.75">
      <c r="P83" s="31"/>
    </row>
    <row r="84" spans="2:16" ht="29.25" customHeight="1">
      <c r="B84" t="s">
        <v>223</v>
      </c>
      <c r="C84">
        <f>F41+F42+F45+F46+F50+F49+F53+F54+F57+F58+F61+F62+F65+F66+F69+F70</f>
        <v>756</v>
      </c>
      <c r="P84" s="31"/>
    </row>
    <row r="85" spans="1:16" ht="409.5">
      <c r="A85" s="162" t="s">
        <v>224</v>
      </c>
      <c r="P85" s="31"/>
    </row>
    <row r="86" spans="1:16" ht="267.75">
      <c r="A86" s="163" t="s">
        <v>225</v>
      </c>
      <c r="P86" s="31"/>
    </row>
    <row r="87" ht="280.5">
      <c r="A87" s="163" t="s">
        <v>226</v>
      </c>
    </row>
  </sheetData>
  <sheetProtection/>
  <mergeCells count="24">
    <mergeCell ref="A75:B75"/>
    <mergeCell ref="A77:E77"/>
    <mergeCell ref="F77:F82"/>
    <mergeCell ref="A78:E78"/>
    <mergeCell ref="A79:E79"/>
    <mergeCell ref="A80:E80"/>
    <mergeCell ref="A81:E81"/>
    <mergeCell ref="A82:E82"/>
    <mergeCell ref="H5:O5"/>
    <mergeCell ref="H6:O6"/>
    <mergeCell ref="F7:G7"/>
    <mergeCell ref="H7:J7"/>
    <mergeCell ref="K7:M7"/>
    <mergeCell ref="N7:P7"/>
    <mergeCell ref="B1:L1"/>
    <mergeCell ref="A3:A11"/>
    <mergeCell ref="C3:C11"/>
    <mergeCell ref="D3:G6"/>
    <mergeCell ref="H3:O3"/>
    <mergeCell ref="H4:O4"/>
    <mergeCell ref="D7:D11"/>
    <mergeCell ref="E7:E11"/>
    <mergeCell ref="F8:F11"/>
    <mergeCell ref="G8:G11"/>
  </mergeCells>
  <hyperlinks>
    <hyperlink ref="A85" r:id="rId1" display="_ednref1"/>
  </hyperlinks>
  <printOptions/>
  <pageMargins left="0.7086614173228347" right="0.11811023622047245" top="0.15748031496062992" bottom="0.15748031496062992" header="0.11811023622047245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PageLayoutView="0" workbookViewId="0" topLeftCell="A1">
      <selection activeCell="R1" sqref="R1:S16384"/>
    </sheetView>
  </sheetViews>
  <sheetFormatPr defaultColWidth="9.00390625" defaultRowHeight="12.75"/>
  <cols>
    <col min="2" max="2" width="36.25390625" style="0" customWidth="1"/>
    <col min="3" max="3" width="11.75390625" style="0" customWidth="1"/>
    <col min="4" max="4" width="6.25390625" style="0" customWidth="1"/>
    <col min="5" max="5" width="5.75390625" style="0" customWidth="1"/>
    <col min="6" max="6" width="7.125" style="0" customWidth="1"/>
    <col min="7" max="7" width="10.00390625" style="0" customWidth="1"/>
    <col min="8" max="8" width="8.25390625" style="0" customWidth="1"/>
    <col min="9" max="9" width="8.00390625" style="0" customWidth="1"/>
    <col min="10" max="10" width="6.625" style="0" hidden="1" customWidth="1"/>
    <col min="11" max="11" width="7.875" style="0" customWidth="1"/>
    <col min="12" max="12" width="7.25390625" style="0" customWidth="1"/>
    <col min="13" max="13" width="6.875" style="0" hidden="1" customWidth="1"/>
    <col min="14" max="14" width="7.75390625" style="0" customWidth="1"/>
    <col min="15" max="15" width="8.125" style="0" customWidth="1"/>
    <col min="16" max="19" width="0" style="0" hidden="1" customWidth="1"/>
  </cols>
  <sheetData>
    <row r="1" spans="2:12" ht="15.75">
      <c r="B1" s="300" t="s">
        <v>383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3" spans="1:16" ht="12.75">
      <c r="A3" s="280" t="s">
        <v>1</v>
      </c>
      <c r="B3" s="284" t="s">
        <v>138</v>
      </c>
      <c r="C3" s="292" t="s">
        <v>130</v>
      </c>
      <c r="D3" s="294" t="s">
        <v>131</v>
      </c>
      <c r="E3" s="294"/>
      <c r="F3" s="294"/>
      <c r="G3" s="294"/>
      <c r="H3" s="293" t="s">
        <v>132</v>
      </c>
      <c r="I3" s="293"/>
      <c r="J3" s="293"/>
      <c r="K3" s="293"/>
      <c r="L3" s="293"/>
      <c r="M3" s="293"/>
      <c r="N3" s="293"/>
      <c r="O3" s="293"/>
      <c r="P3" s="31"/>
    </row>
    <row r="4" spans="1:16" ht="12.75">
      <c r="A4" s="280"/>
      <c r="B4" s="285"/>
      <c r="C4" s="292"/>
      <c r="D4" s="294"/>
      <c r="E4" s="294"/>
      <c r="F4" s="294"/>
      <c r="G4" s="294"/>
      <c r="H4" s="293" t="s">
        <v>255</v>
      </c>
      <c r="I4" s="293"/>
      <c r="J4" s="293"/>
      <c r="K4" s="293"/>
      <c r="L4" s="293"/>
      <c r="M4" s="293"/>
      <c r="N4" s="293"/>
      <c r="O4" s="293"/>
      <c r="P4" s="31"/>
    </row>
    <row r="5" spans="1:16" ht="12.75">
      <c r="A5" s="280"/>
      <c r="B5" s="285"/>
      <c r="C5" s="292"/>
      <c r="D5" s="294"/>
      <c r="E5" s="294"/>
      <c r="F5" s="294"/>
      <c r="G5" s="294"/>
      <c r="H5" s="256"/>
      <c r="I5" s="256"/>
      <c r="J5" s="256"/>
      <c r="K5" s="256"/>
      <c r="L5" s="256"/>
      <c r="M5" s="256"/>
      <c r="N5" s="256"/>
      <c r="O5" s="256"/>
      <c r="P5" s="31"/>
    </row>
    <row r="6" spans="1:16" ht="12.75">
      <c r="A6" s="280"/>
      <c r="B6" s="285"/>
      <c r="C6" s="292"/>
      <c r="D6" s="294"/>
      <c r="E6" s="294"/>
      <c r="F6" s="294"/>
      <c r="G6" s="294"/>
      <c r="H6" s="256"/>
      <c r="I6" s="256"/>
      <c r="J6" s="256"/>
      <c r="K6" s="256"/>
      <c r="L6" s="256"/>
      <c r="M6" s="256"/>
      <c r="N6" s="256"/>
      <c r="O6" s="256"/>
      <c r="P6" s="31"/>
    </row>
    <row r="7" spans="1:16" ht="28.5" customHeight="1">
      <c r="A7" s="280"/>
      <c r="B7" s="285"/>
      <c r="C7" s="292"/>
      <c r="D7" s="280" t="s">
        <v>134</v>
      </c>
      <c r="E7" s="280" t="s">
        <v>135</v>
      </c>
      <c r="F7" s="294" t="s">
        <v>136</v>
      </c>
      <c r="G7" s="294"/>
      <c r="H7" s="262" t="s">
        <v>8</v>
      </c>
      <c r="I7" s="262"/>
      <c r="J7" s="262"/>
      <c r="K7" s="262" t="s">
        <v>20</v>
      </c>
      <c r="L7" s="262"/>
      <c r="M7" s="262"/>
      <c r="N7" s="262" t="s">
        <v>137</v>
      </c>
      <c r="O7" s="262"/>
      <c r="P7" s="262"/>
    </row>
    <row r="8" spans="1:16" ht="38.25">
      <c r="A8" s="280"/>
      <c r="B8" s="285"/>
      <c r="C8" s="292"/>
      <c r="D8" s="280"/>
      <c r="E8" s="280"/>
      <c r="F8" s="296" t="s">
        <v>139</v>
      </c>
      <c r="G8" s="295" t="s">
        <v>140</v>
      </c>
      <c r="H8" s="290" t="s">
        <v>141</v>
      </c>
      <c r="I8" s="290" t="s">
        <v>142</v>
      </c>
      <c r="J8" s="189" t="s">
        <v>143</v>
      </c>
      <c r="K8" s="290" t="s">
        <v>144</v>
      </c>
      <c r="L8" s="290" t="s">
        <v>145</v>
      </c>
      <c r="M8" s="189" t="s">
        <v>146</v>
      </c>
      <c r="N8" s="290" t="s">
        <v>147</v>
      </c>
      <c r="O8" s="290" t="s">
        <v>148</v>
      </c>
      <c r="P8" s="189" t="s">
        <v>149</v>
      </c>
    </row>
    <row r="9" spans="1:16" ht="12.75">
      <c r="A9" s="280"/>
      <c r="B9" s="285"/>
      <c r="C9" s="292"/>
      <c r="D9" s="280"/>
      <c r="E9" s="280"/>
      <c r="F9" s="296"/>
      <c r="G9" s="295"/>
      <c r="H9" s="291"/>
      <c r="I9" s="291"/>
      <c r="J9" s="189"/>
      <c r="K9" s="291"/>
      <c r="L9" s="291"/>
      <c r="M9" s="189"/>
      <c r="N9" s="291"/>
      <c r="O9" s="291"/>
      <c r="P9" s="72"/>
    </row>
    <row r="10" spans="1:16" ht="12.75">
      <c r="A10" s="280"/>
      <c r="B10" s="285"/>
      <c r="C10" s="292"/>
      <c r="D10" s="280"/>
      <c r="E10" s="280"/>
      <c r="F10" s="296"/>
      <c r="G10" s="295"/>
      <c r="H10" s="188">
        <v>17</v>
      </c>
      <c r="I10" s="188">
        <v>23</v>
      </c>
      <c r="J10" s="189"/>
      <c r="K10" s="188">
        <v>16</v>
      </c>
      <c r="L10" s="188">
        <v>23</v>
      </c>
      <c r="M10" s="189"/>
      <c r="N10" s="188">
        <v>16</v>
      </c>
      <c r="O10" s="188">
        <v>21</v>
      </c>
      <c r="P10" s="72"/>
    </row>
    <row r="11" spans="1:16" ht="12.75">
      <c r="A11" s="280"/>
      <c r="B11" s="286"/>
      <c r="C11" s="292"/>
      <c r="D11" s="280"/>
      <c r="E11" s="280"/>
      <c r="F11" s="296"/>
      <c r="G11" s="295"/>
      <c r="H11" s="190" t="s">
        <v>150</v>
      </c>
      <c r="I11" s="188" t="s">
        <v>150</v>
      </c>
      <c r="J11" s="189"/>
      <c r="K11" s="188" t="s">
        <v>150</v>
      </c>
      <c r="L11" s="188" t="s">
        <v>150</v>
      </c>
      <c r="M11" s="189"/>
      <c r="N11" s="188" t="s">
        <v>150</v>
      </c>
      <c r="O11" s="188" t="s">
        <v>150</v>
      </c>
      <c r="P11" s="72"/>
    </row>
    <row r="12" spans="1:16" ht="12.75">
      <c r="A12" s="81">
        <v>1</v>
      </c>
      <c r="B12" s="81">
        <v>2</v>
      </c>
      <c r="C12" s="220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221"/>
      <c r="K12" s="81">
        <v>10</v>
      </c>
      <c r="L12" s="81">
        <v>11</v>
      </c>
      <c r="M12" s="221"/>
      <c r="N12" s="81">
        <v>12</v>
      </c>
      <c r="O12" s="81">
        <v>13</v>
      </c>
      <c r="P12" s="72"/>
    </row>
    <row r="13" spans="1:18" ht="26.25">
      <c r="A13" s="218" t="s">
        <v>1</v>
      </c>
      <c r="B13" s="218" t="s">
        <v>321</v>
      </c>
      <c r="C13" s="222" t="s">
        <v>378</v>
      </c>
      <c r="D13" s="223">
        <f>D14+D28+D32</f>
        <v>3096</v>
      </c>
      <c r="E13" s="223">
        <f aca="true" t="shared" si="0" ref="E13:O13">E14+E28+E32</f>
        <v>1044</v>
      </c>
      <c r="F13" s="223">
        <f t="shared" si="0"/>
        <v>2052</v>
      </c>
      <c r="G13" s="223">
        <f t="shared" si="0"/>
        <v>540</v>
      </c>
      <c r="H13" s="223">
        <f t="shared" si="0"/>
        <v>504</v>
      </c>
      <c r="I13" s="223">
        <f t="shared" si="0"/>
        <v>656</v>
      </c>
      <c r="J13" s="223">
        <f t="shared" si="0"/>
        <v>0</v>
      </c>
      <c r="K13" s="223">
        <f t="shared" si="0"/>
        <v>432</v>
      </c>
      <c r="L13" s="223">
        <f t="shared" si="0"/>
        <v>308</v>
      </c>
      <c r="M13" s="223">
        <f t="shared" si="0"/>
        <v>0</v>
      </c>
      <c r="N13" s="223">
        <f t="shared" si="0"/>
        <v>80</v>
      </c>
      <c r="O13" s="223">
        <f t="shared" si="0"/>
        <v>72</v>
      </c>
      <c r="P13" s="224">
        <f aca="true" t="shared" si="1" ref="P13:P22">N13+O13</f>
        <v>152</v>
      </c>
      <c r="Q13">
        <f aca="true" t="shared" si="2" ref="Q13:Q60">J13+M13+P13</f>
        <v>152</v>
      </c>
      <c r="R13">
        <f>H13+I13+K13+L13+N13+O13</f>
        <v>2052</v>
      </c>
    </row>
    <row r="14" spans="1:17" ht="16.5" thickBot="1">
      <c r="A14" s="143" t="s">
        <v>322</v>
      </c>
      <c r="B14" s="143" t="s">
        <v>323</v>
      </c>
      <c r="C14" s="222" t="s">
        <v>376</v>
      </c>
      <c r="D14" s="144">
        <f>D15+D16+D17+D18+D19+D20+D21+D23+D24+D25+D26+D22+D27</f>
        <v>2379</v>
      </c>
      <c r="E14" s="144">
        <f aca="true" t="shared" si="3" ref="E14:O14">E15+E16+E17+E18+E19+E20+E21+E23+E24+E25+E26+E22+E27</f>
        <v>804</v>
      </c>
      <c r="F14" s="144">
        <f t="shared" si="3"/>
        <v>1575</v>
      </c>
      <c r="G14" s="144">
        <f t="shared" si="3"/>
        <v>409</v>
      </c>
      <c r="H14" s="144">
        <f t="shared" si="3"/>
        <v>349</v>
      </c>
      <c r="I14" s="144">
        <f t="shared" si="3"/>
        <v>480</v>
      </c>
      <c r="J14" s="144">
        <f t="shared" si="3"/>
        <v>0</v>
      </c>
      <c r="K14" s="144">
        <f t="shared" si="3"/>
        <v>359</v>
      </c>
      <c r="L14" s="144">
        <f t="shared" si="3"/>
        <v>266</v>
      </c>
      <c r="M14" s="144">
        <f t="shared" si="3"/>
        <v>0</v>
      </c>
      <c r="N14" s="144">
        <f t="shared" si="3"/>
        <v>63</v>
      </c>
      <c r="O14" s="144">
        <f t="shared" si="3"/>
        <v>58</v>
      </c>
      <c r="P14" s="144" t="e">
        <f>P15+#REF!+P17+P18+P19+P20+P21+#REF!+#REF!+#REF!+#REF!</f>
        <v>#REF!</v>
      </c>
      <c r="Q14" s="158" t="e">
        <f>Q15+#REF!+Q17+Q18+Q19+Q20+Q21+#REF!+#REF!+#REF!+#REF!</f>
        <v>#REF!</v>
      </c>
    </row>
    <row r="15" spans="1:18" ht="12.75">
      <c r="A15" s="102" t="s">
        <v>314</v>
      </c>
      <c r="B15" s="102" t="s">
        <v>336</v>
      </c>
      <c r="C15" s="119" t="s">
        <v>230</v>
      </c>
      <c r="D15" s="119">
        <f>E15+F15</f>
        <v>172</v>
      </c>
      <c r="E15" s="119">
        <v>58</v>
      </c>
      <c r="F15" s="59">
        <v>114</v>
      </c>
      <c r="G15" s="59"/>
      <c r="H15" s="59">
        <v>34</v>
      </c>
      <c r="I15" s="59">
        <v>46</v>
      </c>
      <c r="J15" s="123"/>
      <c r="K15" s="59">
        <v>34</v>
      </c>
      <c r="L15" s="59">
        <v>0</v>
      </c>
      <c r="M15" s="59"/>
      <c r="N15" s="59">
        <v>0</v>
      </c>
      <c r="O15" s="59">
        <v>0</v>
      </c>
      <c r="P15" s="221">
        <f t="shared" si="1"/>
        <v>0</v>
      </c>
      <c r="Q15">
        <f t="shared" si="2"/>
        <v>0</v>
      </c>
      <c r="R15">
        <v>114</v>
      </c>
    </row>
    <row r="16" spans="1:18" ht="12.75">
      <c r="A16" s="102" t="s">
        <v>315</v>
      </c>
      <c r="B16" s="102" t="s">
        <v>23</v>
      </c>
      <c r="C16" s="119" t="s">
        <v>340</v>
      </c>
      <c r="D16" s="119">
        <f aca="true" t="shared" si="4" ref="D16:D26">E16+F16</f>
        <v>258</v>
      </c>
      <c r="E16" s="119">
        <v>87</v>
      </c>
      <c r="F16" s="59">
        <v>171</v>
      </c>
      <c r="G16" s="59"/>
      <c r="H16" s="119">
        <v>34</v>
      </c>
      <c r="I16" s="119">
        <v>46</v>
      </c>
      <c r="J16" s="144"/>
      <c r="K16" s="119">
        <v>32</v>
      </c>
      <c r="L16" s="119">
        <v>46</v>
      </c>
      <c r="M16" s="59"/>
      <c r="N16" s="59">
        <v>13</v>
      </c>
      <c r="O16" s="59">
        <v>0</v>
      </c>
      <c r="P16" s="221"/>
      <c r="R16">
        <v>171</v>
      </c>
    </row>
    <row r="17" spans="1:18" ht="12.75">
      <c r="A17" s="102" t="s">
        <v>316</v>
      </c>
      <c r="B17" s="102" t="s">
        <v>27</v>
      </c>
      <c r="C17" s="119" t="s">
        <v>340</v>
      </c>
      <c r="D17" s="119">
        <f t="shared" si="4"/>
        <v>258</v>
      </c>
      <c r="E17" s="119">
        <v>87</v>
      </c>
      <c r="F17" s="59">
        <v>171</v>
      </c>
      <c r="G17" s="59">
        <v>171</v>
      </c>
      <c r="H17" s="59">
        <v>34</v>
      </c>
      <c r="I17" s="59">
        <v>46</v>
      </c>
      <c r="J17" s="123"/>
      <c r="K17" s="59">
        <v>32</v>
      </c>
      <c r="L17" s="59">
        <v>46</v>
      </c>
      <c r="M17" s="123"/>
      <c r="N17" s="59">
        <v>13</v>
      </c>
      <c r="O17" s="59">
        <v>0</v>
      </c>
      <c r="P17" s="221">
        <f t="shared" si="1"/>
        <v>13</v>
      </c>
      <c r="Q17">
        <f t="shared" si="2"/>
        <v>13</v>
      </c>
      <c r="R17">
        <v>171</v>
      </c>
    </row>
    <row r="18" spans="1:18" ht="24.75" customHeight="1">
      <c r="A18" s="102" t="s">
        <v>318</v>
      </c>
      <c r="B18" s="102" t="s">
        <v>317</v>
      </c>
      <c r="C18" s="119" t="s">
        <v>161</v>
      </c>
      <c r="D18" s="119">
        <f t="shared" si="4"/>
        <v>342</v>
      </c>
      <c r="E18" s="119">
        <v>114</v>
      </c>
      <c r="F18" s="59">
        <v>228</v>
      </c>
      <c r="G18" s="59">
        <v>4</v>
      </c>
      <c r="H18" s="59">
        <v>26</v>
      </c>
      <c r="I18" s="59">
        <v>69</v>
      </c>
      <c r="J18" s="123"/>
      <c r="K18" s="59">
        <v>59</v>
      </c>
      <c r="L18" s="59">
        <v>74</v>
      </c>
      <c r="M18" s="123"/>
      <c r="N18" s="59">
        <v>0</v>
      </c>
      <c r="O18" s="59">
        <v>0</v>
      </c>
      <c r="P18" s="221">
        <f t="shared" si="1"/>
        <v>0</v>
      </c>
      <c r="Q18">
        <f t="shared" si="2"/>
        <v>0</v>
      </c>
      <c r="R18" s="17">
        <v>228</v>
      </c>
    </row>
    <row r="19" spans="1:18" ht="12.75">
      <c r="A19" s="102" t="s">
        <v>319</v>
      </c>
      <c r="B19" s="102" t="s">
        <v>24</v>
      </c>
      <c r="C19" s="119" t="s">
        <v>342</v>
      </c>
      <c r="D19" s="119">
        <f t="shared" si="4"/>
        <v>257</v>
      </c>
      <c r="E19" s="119">
        <v>86</v>
      </c>
      <c r="F19" s="59">
        <v>171</v>
      </c>
      <c r="G19" s="59"/>
      <c r="H19" s="59">
        <v>34</v>
      </c>
      <c r="I19" s="59">
        <v>46</v>
      </c>
      <c r="J19" s="123"/>
      <c r="K19" s="59">
        <v>32</v>
      </c>
      <c r="L19" s="59">
        <v>23</v>
      </c>
      <c r="M19" s="123"/>
      <c r="N19" s="59">
        <v>14</v>
      </c>
      <c r="O19" s="59">
        <v>22</v>
      </c>
      <c r="P19" s="221">
        <f t="shared" si="1"/>
        <v>36</v>
      </c>
      <c r="Q19">
        <f t="shared" si="2"/>
        <v>36</v>
      </c>
      <c r="R19">
        <v>171</v>
      </c>
    </row>
    <row r="20" spans="1:18" ht="12.75">
      <c r="A20" s="102" t="s">
        <v>320</v>
      </c>
      <c r="B20" s="102" t="s">
        <v>82</v>
      </c>
      <c r="C20" s="119" t="s">
        <v>335</v>
      </c>
      <c r="D20" s="119">
        <f t="shared" si="4"/>
        <v>257</v>
      </c>
      <c r="E20" s="119">
        <v>86</v>
      </c>
      <c r="F20" s="59">
        <v>171</v>
      </c>
      <c r="G20" s="59">
        <v>161</v>
      </c>
      <c r="H20" s="59">
        <v>51</v>
      </c>
      <c r="I20" s="59">
        <v>69</v>
      </c>
      <c r="J20" s="123"/>
      <c r="K20" s="59">
        <v>51</v>
      </c>
      <c r="L20" s="59">
        <v>0</v>
      </c>
      <c r="M20" s="123"/>
      <c r="N20" s="59">
        <v>0</v>
      </c>
      <c r="O20" s="59">
        <v>0</v>
      </c>
      <c r="P20" s="221">
        <f t="shared" si="1"/>
        <v>0</v>
      </c>
      <c r="R20">
        <v>171</v>
      </c>
    </row>
    <row r="21" spans="1:18" ht="13.5" customHeight="1">
      <c r="A21" s="102" t="s">
        <v>325</v>
      </c>
      <c r="B21" s="102" t="s">
        <v>254</v>
      </c>
      <c r="C21" s="119" t="s">
        <v>158</v>
      </c>
      <c r="D21" s="119">
        <f t="shared" si="4"/>
        <v>109</v>
      </c>
      <c r="E21" s="119">
        <v>37</v>
      </c>
      <c r="F21" s="59">
        <v>72</v>
      </c>
      <c r="G21" s="59">
        <v>10</v>
      </c>
      <c r="H21" s="59">
        <v>34</v>
      </c>
      <c r="I21" s="59">
        <v>38</v>
      </c>
      <c r="J21" s="123"/>
      <c r="K21" s="59">
        <v>0</v>
      </c>
      <c r="L21" s="59">
        <v>0</v>
      </c>
      <c r="M21" s="123"/>
      <c r="N21" s="59">
        <v>0</v>
      </c>
      <c r="O21" s="59">
        <v>0</v>
      </c>
      <c r="P21" s="221">
        <f t="shared" si="1"/>
        <v>0</v>
      </c>
      <c r="R21">
        <v>72</v>
      </c>
    </row>
    <row r="22" spans="1:18" ht="13.5" customHeight="1">
      <c r="A22" s="102" t="s">
        <v>327</v>
      </c>
      <c r="B22" s="102" t="s">
        <v>370</v>
      </c>
      <c r="C22" s="119" t="s">
        <v>158</v>
      </c>
      <c r="D22" s="119">
        <v>54</v>
      </c>
      <c r="E22" s="119">
        <v>18</v>
      </c>
      <c r="F22" s="59">
        <v>36</v>
      </c>
      <c r="G22" s="59">
        <v>6</v>
      </c>
      <c r="H22" s="59">
        <v>0</v>
      </c>
      <c r="I22" s="59">
        <v>36</v>
      </c>
      <c r="J22" s="123"/>
      <c r="K22" s="59">
        <v>0</v>
      </c>
      <c r="L22" s="59">
        <v>0</v>
      </c>
      <c r="M22" s="123"/>
      <c r="N22" s="59">
        <v>0</v>
      </c>
      <c r="O22" s="59">
        <v>0</v>
      </c>
      <c r="P22" s="221">
        <f t="shared" si="1"/>
        <v>0</v>
      </c>
      <c r="R22">
        <f>SUM(H22:Q22)</f>
        <v>36</v>
      </c>
    </row>
    <row r="23" spans="1:18" ht="12.75">
      <c r="A23" s="102" t="s">
        <v>343</v>
      </c>
      <c r="B23" s="102" t="s">
        <v>258</v>
      </c>
      <c r="C23" s="119" t="s">
        <v>157</v>
      </c>
      <c r="D23" s="119">
        <f t="shared" si="4"/>
        <v>162</v>
      </c>
      <c r="E23" s="119">
        <v>54</v>
      </c>
      <c r="F23" s="59">
        <v>108</v>
      </c>
      <c r="G23" s="59">
        <v>25</v>
      </c>
      <c r="H23" s="59">
        <v>34</v>
      </c>
      <c r="I23" s="59">
        <v>23</v>
      </c>
      <c r="J23" s="123"/>
      <c r="K23" s="59">
        <v>36</v>
      </c>
      <c r="L23" s="59">
        <v>15</v>
      </c>
      <c r="M23" s="123"/>
      <c r="N23" s="59">
        <v>0</v>
      </c>
      <c r="O23" s="59">
        <v>0</v>
      </c>
      <c r="P23" s="221"/>
      <c r="R23">
        <v>108</v>
      </c>
    </row>
    <row r="24" spans="1:18" ht="25.5">
      <c r="A24" s="102" t="s">
        <v>328</v>
      </c>
      <c r="B24" s="102" t="s">
        <v>311</v>
      </c>
      <c r="C24" s="119" t="s">
        <v>341</v>
      </c>
      <c r="D24" s="119">
        <f t="shared" si="4"/>
        <v>240</v>
      </c>
      <c r="E24" s="119">
        <v>87</v>
      </c>
      <c r="F24" s="59">
        <v>153</v>
      </c>
      <c r="G24" s="59"/>
      <c r="H24" s="59">
        <v>34</v>
      </c>
      <c r="I24" s="59">
        <v>23</v>
      </c>
      <c r="J24" s="123"/>
      <c r="K24" s="59">
        <v>14</v>
      </c>
      <c r="L24" s="59">
        <v>23</v>
      </c>
      <c r="M24" s="123"/>
      <c r="N24" s="59">
        <v>23</v>
      </c>
      <c r="O24" s="59">
        <v>36</v>
      </c>
      <c r="P24" s="221"/>
      <c r="R24">
        <f>SUM(H24:Q24)</f>
        <v>153</v>
      </c>
    </row>
    <row r="25" spans="1:18" ht="12.75">
      <c r="A25" s="102" t="s">
        <v>337</v>
      </c>
      <c r="B25" s="102" t="s">
        <v>88</v>
      </c>
      <c r="C25" s="119" t="s">
        <v>158</v>
      </c>
      <c r="D25" s="119">
        <f t="shared" si="4"/>
        <v>108</v>
      </c>
      <c r="E25" s="119">
        <v>36</v>
      </c>
      <c r="F25" s="59">
        <v>72</v>
      </c>
      <c r="G25" s="59">
        <v>29</v>
      </c>
      <c r="H25" s="59">
        <v>34</v>
      </c>
      <c r="I25" s="59">
        <v>38</v>
      </c>
      <c r="J25" s="123"/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221"/>
      <c r="R25">
        <v>72</v>
      </c>
    </row>
    <row r="26" spans="1:18" ht="12.75">
      <c r="A26" s="102" t="s">
        <v>338</v>
      </c>
      <c r="B26" s="102" t="s">
        <v>329</v>
      </c>
      <c r="C26" s="119" t="s">
        <v>157</v>
      </c>
      <c r="D26" s="119">
        <f t="shared" si="4"/>
        <v>108</v>
      </c>
      <c r="E26" s="119">
        <v>36</v>
      </c>
      <c r="F26" s="59">
        <v>72</v>
      </c>
      <c r="G26" s="59">
        <v>3</v>
      </c>
      <c r="H26" s="59">
        <v>0</v>
      </c>
      <c r="I26" s="59">
        <v>0</v>
      </c>
      <c r="J26" s="123"/>
      <c r="K26" s="59">
        <v>33</v>
      </c>
      <c r="L26" s="59">
        <v>39</v>
      </c>
      <c r="M26" s="123"/>
      <c r="N26" s="59">
        <v>0</v>
      </c>
      <c r="O26" s="59">
        <v>0</v>
      </c>
      <c r="P26" s="221"/>
      <c r="R26">
        <v>72</v>
      </c>
    </row>
    <row r="27" spans="1:18" ht="12.75">
      <c r="A27" s="102" t="s">
        <v>373</v>
      </c>
      <c r="B27" s="102" t="s">
        <v>374</v>
      </c>
      <c r="C27" s="119" t="s">
        <v>231</v>
      </c>
      <c r="D27" s="119">
        <v>54</v>
      </c>
      <c r="E27" s="119">
        <v>18</v>
      </c>
      <c r="F27" s="59">
        <v>36</v>
      </c>
      <c r="G27" s="59"/>
      <c r="H27" s="59">
        <v>0</v>
      </c>
      <c r="I27" s="59">
        <v>0</v>
      </c>
      <c r="J27" s="123"/>
      <c r="K27" s="59">
        <v>36</v>
      </c>
      <c r="L27" s="59">
        <v>0</v>
      </c>
      <c r="M27" s="123"/>
      <c r="N27" s="59">
        <v>0</v>
      </c>
      <c r="O27" s="59">
        <v>0</v>
      </c>
      <c r="P27" s="221"/>
      <c r="R27">
        <f>SUM(H27:Q27)</f>
        <v>36</v>
      </c>
    </row>
    <row r="28" spans="1:16" ht="15.75">
      <c r="A28" s="156" t="s">
        <v>322</v>
      </c>
      <c r="B28" s="156" t="s">
        <v>324</v>
      </c>
      <c r="C28" s="222" t="s">
        <v>377</v>
      </c>
      <c r="D28" s="144">
        <f>D29+D30+D31</f>
        <v>524</v>
      </c>
      <c r="E28" s="144">
        <f aca="true" t="shared" si="5" ref="E28:O28">E29+E30+E31</f>
        <v>176</v>
      </c>
      <c r="F28" s="144">
        <f t="shared" si="5"/>
        <v>348</v>
      </c>
      <c r="G28" s="144">
        <f t="shared" si="5"/>
        <v>106</v>
      </c>
      <c r="H28" s="144">
        <f t="shared" si="5"/>
        <v>102</v>
      </c>
      <c r="I28" s="144">
        <f t="shared" si="5"/>
        <v>117</v>
      </c>
      <c r="J28" s="144">
        <f t="shared" si="5"/>
        <v>0</v>
      </c>
      <c r="K28" s="144">
        <f t="shared" si="5"/>
        <v>56</v>
      </c>
      <c r="L28" s="144">
        <f t="shared" si="5"/>
        <v>42</v>
      </c>
      <c r="M28" s="144">
        <f t="shared" si="5"/>
        <v>0</v>
      </c>
      <c r="N28" s="144">
        <f t="shared" si="5"/>
        <v>17</v>
      </c>
      <c r="O28" s="144">
        <f t="shared" si="5"/>
        <v>14</v>
      </c>
      <c r="P28" s="221"/>
    </row>
    <row r="29" spans="1:18" ht="12.75">
      <c r="A29" s="102" t="s">
        <v>339</v>
      </c>
      <c r="B29" s="102" t="s">
        <v>326</v>
      </c>
      <c r="C29" s="119" t="s">
        <v>157</v>
      </c>
      <c r="D29" s="119">
        <f>E29+F29</f>
        <v>176</v>
      </c>
      <c r="E29" s="119">
        <v>53</v>
      </c>
      <c r="F29" s="59">
        <v>123</v>
      </c>
      <c r="G29" s="59">
        <v>70</v>
      </c>
      <c r="H29" s="59">
        <v>34</v>
      </c>
      <c r="I29" s="59">
        <v>38</v>
      </c>
      <c r="J29" s="123"/>
      <c r="K29" s="59">
        <v>32</v>
      </c>
      <c r="L29" s="59">
        <v>19</v>
      </c>
      <c r="M29" s="123"/>
      <c r="N29" s="59">
        <v>0</v>
      </c>
      <c r="O29" s="59">
        <v>0</v>
      </c>
      <c r="P29" s="221">
        <f>N29+O29</f>
        <v>0</v>
      </c>
      <c r="Q29">
        <f t="shared" si="2"/>
        <v>0</v>
      </c>
      <c r="R29">
        <f>SUM(H29:Q29)</f>
        <v>123</v>
      </c>
    </row>
    <row r="30" spans="1:18" ht="12.75">
      <c r="A30" s="102" t="s">
        <v>381</v>
      </c>
      <c r="B30" s="102" t="s">
        <v>259</v>
      </c>
      <c r="C30" s="119" t="s">
        <v>341</v>
      </c>
      <c r="D30" s="119">
        <f>E30+F30</f>
        <v>240</v>
      </c>
      <c r="E30" s="119">
        <v>87</v>
      </c>
      <c r="F30" s="59">
        <v>153</v>
      </c>
      <c r="G30" s="59">
        <v>25</v>
      </c>
      <c r="H30" s="59">
        <v>34</v>
      </c>
      <c r="I30" s="59">
        <v>41</v>
      </c>
      <c r="J30" s="123"/>
      <c r="K30" s="59">
        <v>24</v>
      </c>
      <c r="L30" s="59">
        <v>23</v>
      </c>
      <c r="M30" s="123"/>
      <c r="N30" s="59">
        <v>17</v>
      </c>
      <c r="O30" s="59">
        <v>14</v>
      </c>
      <c r="P30" s="221"/>
      <c r="Q30">
        <f t="shared" si="2"/>
        <v>0</v>
      </c>
      <c r="R30">
        <f>SUM(H30:Q30)</f>
        <v>153</v>
      </c>
    </row>
    <row r="31" spans="1:18" ht="12.75">
      <c r="A31" s="102" t="s">
        <v>382</v>
      </c>
      <c r="B31" s="102" t="s">
        <v>262</v>
      </c>
      <c r="C31" s="119" t="s">
        <v>162</v>
      </c>
      <c r="D31" s="119">
        <f>E31+F31</f>
        <v>108</v>
      </c>
      <c r="E31" s="119">
        <v>36</v>
      </c>
      <c r="F31" s="59">
        <v>72</v>
      </c>
      <c r="G31" s="59">
        <v>11</v>
      </c>
      <c r="H31" s="59">
        <v>34</v>
      </c>
      <c r="I31" s="59">
        <v>38</v>
      </c>
      <c r="J31" s="123"/>
      <c r="K31" s="59">
        <v>0</v>
      </c>
      <c r="L31" s="59">
        <v>0</v>
      </c>
      <c r="M31" s="123"/>
      <c r="N31" s="59">
        <v>0</v>
      </c>
      <c r="O31" s="59">
        <v>0</v>
      </c>
      <c r="P31" s="221"/>
      <c r="R31">
        <v>72</v>
      </c>
    </row>
    <row r="32" spans="1:16" ht="15.75">
      <c r="A32" s="156" t="s">
        <v>322</v>
      </c>
      <c r="B32" s="156" t="s">
        <v>330</v>
      </c>
      <c r="C32" s="222" t="s">
        <v>360</v>
      </c>
      <c r="D32" s="144">
        <f>D33+D34+D35</f>
        <v>193</v>
      </c>
      <c r="E32" s="144">
        <f aca="true" t="shared" si="6" ref="E32:O32">E33+E34+E35</f>
        <v>64</v>
      </c>
      <c r="F32" s="144">
        <f t="shared" si="6"/>
        <v>129</v>
      </c>
      <c r="G32" s="144">
        <f t="shared" si="6"/>
        <v>25</v>
      </c>
      <c r="H32" s="144">
        <f t="shared" si="6"/>
        <v>53</v>
      </c>
      <c r="I32" s="144">
        <f t="shared" si="6"/>
        <v>59</v>
      </c>
      <c r="J32" s="144">
        <f t="shared" si="6"/>
        <v>0</v>
      </c>
      <c r="K32" s="144">
        <f t="shared" si="6"/>
        <v>17</v>
      </c>
      <c r="L32" s="144">
        <f t="shared" si="6"/>
        <v>0</v>
      </c>
      <c r="M32" s="144">
        <f t="shared" si="6"/>
        <v>0</v>
      </c>
      <c r="N32" s="144">
        <f t="shared" si="6"/>
        <v>0</v>
      </c>
      <c r="O32" s="144">
        <f t="shared" si="6"/>
        <v>0</v>
      </c>
      <c r="P32" s="221"/>
    </row>
    <row r="33" spans="1:18" ht="12.75">
      <c r="A33" s="102" t="s">
        <v>331</v>
      </c>
      <c r="B33" s="102" t="s">
        <v>31</v>
      </c>
      <c r="C33" s="119" t="s">
        <v>231</v>
      </c>
      <c r="D33" s="119">
        <f>F33+E33</f>
        <v>85</v>
      </c>
      <c r="E33" s="119">
        <v>28</v>
      </c>
      <c r="F33" s="59">
        <v>57</v>
      </c>
      <c r="G33" s="59"/>
      <c r="H33" s="59">
        <v>17</v>
      </c>
      <c r="I33" s="59">
        <v>23</v>
      </c>
      <c r="J33" s="123"/>
      <c r="K33" s="59">
        <v>17</v>
      </c>
      <c r="L33" s="59">
        <v>0</v>
      </c>
      <c r="M33" s="123"/>
      <c r="N33" s="59">
        <v>0</v>
      </c>
      <c r="O33" s="59">
        <v>0</v>
      </c>
      <c r="P33" s="221"/>
      <c r="R33">
        <v>57</v>
      </c>
    </row>
    <row r="34" spans="1:18" ht="12" customHeight="1">
      <c r="A34" s="102" t="s">
        <v>332</v>
      </c>
      <c r="B34" s="102" t="s">
        <v>371</v>
      </c>
      <c r="C34" s="119" t="s">
        <v>85</v>
      </c>
      <c r="D34" s="119">
        <f>F34+E34</f>
        <v>54</v>
      </c>
      <c r="E34" s="119">
        <v>18</v>
      </c>
      <c r="F34" s="59">
        <v>36</v>
      </c>
      <c r="G34" s="59">
        <v>18</v>
      </c>
      <c r="H34" s="59">
        <v>36</v>
      </c>
      <c r="I34" s="59">
        <v>0</v>
      </c>
      <c r="J34" s="123"/>
      <c r="K34" s="59">
        <v>0</v>
      </c>
      <c r="L34" s="59">
        <v>0</v>
      </c>
      <c r="M34" s="123"/>
      <c r="N34" s="59">
        <v>0</v>
      </c>
      <c r="O34" s="59">
        <v>0</v>
      </c>
      <c r="P34" s="221"/>
      <c r="R34">
        <v>36</v>
      </c>
    </row>
    <row r="35" spans="1:18" ht="14.25" customHeight="1">
      <c r="A35" s="102" t="s">
        <v>333</v>
      </c>
      <c r="B35" s="102" t="s">
        <v>372</v>
      </c>
      <c r="C35" s="119" t="s">
        <v>158</v>
      </c>
      <c r="D35" s="119">
        <f>F35+E35</f>
        <v>54</v>
      </c>
      <c r="E35" s="119">
        <v>18</v>
      </c>
      <c r="F35" s="59">
        <v>36</v>
      </c>
      <c r="G35" s="59">
        <v>7</v>
      </c>
      <c r="H35" s="59">
        <v>0</v>
      </c>
      <c r="I35" s="59">
        <v>36</v>
      </c>
      <c r="J35" s="123"/>
      <c r="K35" s="59">
        <v>0</v>
      </c>
      <c r="L35" s="59">
        <v>0</v>
      </c>
      <c r="M35" s="123"/>
      <c r="N35" s="59">
        <v>0</v>
      </c>
      <c r="O35" s="59">
        <v>0</v>
      </c>
      <c r="P35" s="221"/>
      <c r="R35">
        <v>36</v>
      </c>
    </row>
    <row r="36" spans="1:17" ht="15.75">
      <c r="A36" s="218" t="s">
        <v>164</v>
      </c>
      <c r="B36" s="218" t="s">
        <v>165</v>
      </c>
      <c r="C36" s="222" t="s">
        <v>360</v>
      </c>
      <c r="D36" s="223">
        <f>D37+D38+D39</f>
        <v>156</v>
      </c>
      <c r="E36" s="223">
        <f aca="true" t="shared" si="7" ref="E36:O36">E37+E38+E39</f>
        <v>52</v>
      </c>
      <c r="F36" s="223">
        <f t="shared" si="7"/>
        <v>104</v>
      </c>
      <c r="G36" s="223">
        <f t="shared" si="7"/>
        <v>52</v>
      </c>
      <c r="H36" s="223">
        <f t="shared" si="7"/>
        <v>36</v>
      </c>
      <c r="I36" s="223">
        <f t="shared" si="7"/>
        <v>0</v>
      </c>
      <c r="J36" s="223">
        <f t="shared" si="7"/>
        <v>0</v>
      </c>
      <c r="K36" s="223">
        <f t="shared" si="7"/>
        <v>0</v>
      </c>
      <c r="L36" s="223">
        <f t="shared" si="7"/>
        <v>32</v>
      </c>
      <c r="M36" s="223">
        <f t="shared" si="7"/>
        <v>32</v>
      </c>
      <c r="N36" s="223">
        <f t="shared" si="7"/>
        <v>0</v>
      </c>
      <c r="O36" s="223">
        <f t="shared" si="7"/>
        <v>36</v>
      </c>
      <c r="P36" s="224">
        <f aca="true" t="shared" si="8" ref="P36:P60">N36+O36</f>
        <v>36</v>
      </c>
      <c r="Q36">
        <f t="shared" si="2"/>
        <v>68</v>
      </c>
    </row>
    <row r="37" spans="1:18" ht="26.25" customHeight="1">
      <c r="A37" s="102" t="s">
        <v>167</v>
      </c>
      <c r="B37" s="103" t="s">
        <v>93</v>
      </c>
      <c r="C37" s="119" t="s">
        <v>85</v>
      </c>
      <c r="D37" s="104">
        <f>E37+F37</f>
        <v>54</v>
      </c>
      <c r="E37" s="104">
        <v>18</v>
      </c>
      <c r="F37" s="102">
        <v>36</v>
      </c>
      <c r="G37" s="59">
        <v>18</v>
      </c>
      <c r="H37" s="102">
        <v>36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221">
        <f t="shared" si="8"/>
        <v>0</v>
      </c>
      <c r="Q37">
        <f t="shared" si="2"/>
        <v>0</v>
      </c>
      <c r="R37">
        <v>36</v>
      </c>
    </row>
    <row r="38" spans="1:18" ht="26.25" customHeight="1">
      <c r="A38" s="102" t="s">
        <v>344</v>
      </c>
      <c r="B38" s="106" t="s">
        <v>99</v>
      </c>
      <c r="C38" s="119" t="s">
        <v>169</v>
      </c>
      <c r="D38" s="104">
        <f>E38+F38</f>
        <v>54</v>
      </c>
      <c r="E38" s="104">
        <f>F38/2</f>
        <v>18</v>
      </c>
      <c r="F38" s="59">
        <v>36</v>
      </c>
      <c r="G38" s="59">
        <v>18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123">
        <f>K38+L38</f>
        <v>0</v>
      </c>
      <c r="N38" s="59">
        <v>0</v>
      </c>
      <c r="O38" s="59">
        <v>36</v>
      </c>
      <c r="P38" s="221">
        <f t="shared" si="8"/>
        <v>36</v>
      </c>
      <c r="Q38">
        <f t="shared" si="2"/>
        <v>36</v>
      </c>
      <c r="R38">
        <v>36</v>
      </c>
    </row>
    <row r="39" spans="1:18" ht="15" customHeight="1">
      <c r="A39" s="102" t="s">
        <v>96</v>
      </c>
      <c r="B39" s="106" t="s">
        <v>35</v>
      </c>
      <c r="C39" s="119" t="s">
        <v>170</v>
      </c>
      <c r="D39" s="104">
        <f>E39+F39</f>
        <v>48</v>
      </c>
      <c r="E39" s="104">
        <f>F39/2</f>
        <v>16</v>
      </c>
      <c r="F39" s="59">
        <v>32</v>
      </c>
      <c r="G39" s="59">
        <v>16</v>
      </c>
      <c r="H39" s="59">
        <v>0</v>
      </c>
      <c r="I39" s="59">
        <v>0</v>
      </c>
      <c r="J39" s="59">
        <v>0</v>
      </c>
      <c r="K39" s="59">
        <v>0</v>
      </c>
      <c r="L39" s="59">
        <v>32</v>
      </c>
      <c r="M39" s="123">
        <f>K39+L39</f>
        <v>32</v>
      </c>
      <c r="N39" s="59">
        <v>0</v>
      </c>
      <c r="O39" s="59">
        <v>0</v>
      </c>
      <c r="P39" s="221"/>
      <c r="R39">
        <v>32</v>
      </c>
    </row>
    <row r="40" spans="1:17" ht="12.75">
      <c r="A40" s="218" t="s">
        <v>14</v>
      </c>
      <c r="B40" s="218" t="s">
        <v>171</v>
      </c>
      <c r="C40" s="214" t="s">
        <v>379</v>
      </c>
      <c r="D40" s="223">
        <f>D41+D62</f>
        <v>2348</v>
      </c>
      <c r="E40" s="223">
        <f aca="true" t="shared" si="9" ref="E40:O40">E41+E62</f>
        <v>328</v>
      </c>
      <c r="F40" s="223">
        <f t="shared" si="9"/>
        <v>2020</v>
      </c>
      <c r="G40" s="223">
        <f t="shared" si="9"/>
        <v>328</v>
      </c>
      <c r="H40" s="223">
        <f t="shared" si="9"/>
        <v>72</v>
      </c>
      <c r="I40" s="223">
        <f t="shared" si="9"/>
        <v>172</v>
      </c>
      <c r="J40" s="223">
        <f t="shared" si="9"/>
        <v>72</v>
      </c>
      <c r="K40" s="223">
        <f t="shared" si="9"/>
        <v>144</v>
      </c>
      <c r="L40" s="223">
        <f t="shared" si="9"/>
        <v>488</v>
      </c>
      <c r="M40" s="223">
        <f t="shared" si="9"/>
        <v>496</v>
      </c>
      <c r="N40" s="223">
        <f t="shared" si="9"/>
        <v>496</v>
      </c>
      <c r="O40" s="223">
        <f t="shared" si="9"/>
        <v>648</v>
      </c>
      <c r="P40" s="225">
        <f t="shared" si="8"/>
        <v>1144</v>
      </c>
      <c r="Q40">
        <f t="shared" si="2"/>
        <v>1712</v>
      </c>
    </row>
    <row r="41" spans="1:17" ht="12.75">
      <c r="A41" s="218" t="s">
        <v>21</v>
      </c>
      <c r="B41" s="218" t="s">
        <v>16</v>
      </c>
      <c r="C41" s="214" t="s">
        <v>379</v>
      </c>
      <c r="D41" s="223">
        <f>D42+D47+D52+D57</f>
        <v>2268</v>
      </c>
      <c r="E41" s="223">
        <f aca="true" t="shared" si="10" ref="E41:Q41">E42+E47+E52+E57</f>
        <v>288</v>
      </c>
      <c r="F41" s="223">
        <f t="shared" si="10"/>
        <v>1980</v>
      </c>
      <c r="G41" s="223">
        <f t="shared" si="10"/>
        <v>288</v>
      </c>
      <c r="H41" s="223">
        <f t="shared" si="10"/>
        <v>72</v>
      </c>
      <c r="I41" s="223">
        <f t="shared" si="10"/>
        <v>172</v>
      </c>
      <c r="J41" s="223">
        <f t="shared" si="10"/>
        <v>72</v>
      </c>
      <c r="K41" s="223">
        <f t="shared" si="10"/>
        <v>144</v>
      </c>
      <c r="L41" s="223">
        <f t="shared" si="10"/>
        <v>460</v>
      </c>
      <c r="M41" s="223">
        <f t="shared" si="10"/>
        <v>468</v>
      </c>
      <c r="N41" s="223">
        <f t="shared" si="10"/>
        <v>484</v>
      </c>
      <c r="O41" s="223">
        <f t="shared" si="10"/>
        <v>648</v>
      </c>
      <c r="P41" s="223">
        <f t="shared" si="10"/>
        <v>900</v>
      </c>
      <c r="Q41" s="223">
        <f t="shared" si="10"/>
        <v>1440</v>
      </c>
    </row>
    <row r="42" spans="1:17" ht="12.75">
      <c r="A42" s="218" t="s">
        <v>83</v>
      </c>
      <c r="B42" s="226" t="s">
        <v>345</v>
      </c>
      <c r="C42" s="214" t="s">
        <v>369</v>
      </c>
      <c r="D42" s="218">
        <f>D43+D44+D45+D46</f>
        <v>222</v>
      </c>
      <c r="E42" s="218">
        <f aca="true" t="shared" si="11" ref="E42:O42">E43+E44+E45+E46</f>
        <v>50</v>
      </c>
      <c r="F42" s="218">
        <f t="shared" si="11"/>
        <v>172</v>
      </c>
      <c r="G42" s="218">
        <f t="shared" si="11"/>
        <v>50</v>
      </c>
      <c r="H42" s="218">
        <f t="shared" si="11"/>
        <v>72</v>
      </c>
      <c r="I42" s="218">
        <f t="shared" si="11"/>
        <v>100</v>
      </c>
      <c r="J42" s="218">
        <f t="shared" si="11"/>
        <v>72</v>
      </c>
      <c r="K42" s="218">
        <f t="shared" si="11"/>
        <v>0</v>
      </c>
      <c r="L42" s="218">
        <f t="shared" si="11"/>
        <v>0</v>
      </c>
      <c r="M42" s="218">
        <f t="shared" si="11"/>
        <v>0</v>
      </c>
      <c r="N42" s="218">
        <f t="shared" si="11"/>
        <v>0</v>
      </c>
      <c r="O42" s="218">
        <f t="shared" si="11"/>
        <v>0</v>
      </c>
      <c r="P42" s="224">
        <f t="shared" si="8"/>
        <v>0</v>
      </c>
      <c r="Q42">
        <f t="shared" si="2"/>
        <v>72</v>
      </c>
    </row>
    <row r="43" spans="1:18" ht="28.5" customHeight="1">
      <c r="A43" s="104" t="s">
        <v>179</v>
      </c>
      <c r="B43" s="33" t="s">
        <v>346</v>
      </c>
      <c r="C43" s="119" t="s">
        <v>85</v>
      </c>
      <c r="D43" s="104">
        <f>E43+F43</f>
        <v>54</v>
      </c>
      <c r="E43" s="104">
        <v>18</v>
      </c>
      <c r="F43" s="104">
        <v>36</v>
      </c>
      <c r="G43" s="119">
        <v>18</v>
      </c>
      <c r="H43" s="104">
        <v>36</v>
      </c>
      <c r="I43" s="104">
        <v>0</v>
      </c>
      <c r="J43" s="119">
        <f>H43+I43</f>
        <v>36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44">
        <f t="shared" si="8"/>
        <v>0</v>
      </c>
      <c r="Q43" s="22">
        <f t="shared" si="2"/>
        <v>36</v>
      </c>
      <c r="R43">
        <v>36</v>
      </c>
    </row>
    <row r="44" spans="1:18" ht="24.75" customHeight="1">
      <c r="A44" s="104" t="s">
        <v>347</v>
      </c>
      <c r="B44" s="33" t="s">
        <v>348</v>
      </c>
      <c r="C44" s="119" t="s">
        <v>181</v>
      </c>
      <c r="D44" s="104">
        <f>E44+F44</f>
        <v>96</v>
      </c>
      <c r="E44" s="104">
        <v>32</v>
      </c>
      <c r="F44" s="104">
        <v>64</v>
      </c>
      <c r="G44" s="119">
        <v>32</v>
      </c>
      <c r="H44" s="104">
        <v>36</v>
      </c>
      <c r="I44" s="104">
        <v>28</v>
      </c>
      <c r="J44" s="119"/>
      <c r="K44" s="104">
        <v>0</v>
      </c>
      <c r="L44" s="104">
        <v>0</v>
      </c>
      <c r="M44" s="104"/>
      <c r="N44" s="104">
        <v>0</v>
      </c>
      <c r="O44" s="104">
        <v>0</v>
      </c>
      <c r="P44" s="144"/>
      <c r="Q44" s="22"/>
      <c r="R44">
        <v>64</v>
      </c>
    </row>
    <row r="45" spans="1:18" ht="12.75">
      <c r="A45" s="104" t="s">
        <v>180</v>
      </c>
      <c r="B45" s="104" t="s">
        <v>175</v>
      </c>
      <c r="C45" s="119" t="s">
        <v>158</v>
      </c>
      <c r="D45" s="122">
        <v>36</v>
      </c>
      <c r="E45" s="119">
        <v>0</v>
      </c>
      <c r="F45" s="119">
        <v>36</v>
      </c>
      <c r="G45" s="119">
        <v>0</v>
      </c>
      <c r="H45" s="119">
        <v>0</v>
      </c>
      <c r="I45" s="119">
        <v>36</v>
      </c>
      <c r="J45" s="123">
        <f>H45+I45</f>
        <v>36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221">
        <f t="shared" si="8"/>
        <v>0</v>
      </c>
      <c r="Q45">
        <f t="shared" si="2"/>
        <v>36</v>
      </c>
      <c r="R45">
        <v>36</v>
      </c>
    </row>
    <row r="46" spans="1:18" ht="12.75">
      <c r="A46" s="104" t="s">
        <v>182</v>
      </c>
      <c r="B46" s="104" t="s">
        <v>177</v>
      </c>
      <c r="C46" s="119" t="s">
        <v>366</v>
      </c>
      <c r="D46" s="122">
        <v>36</v>
      </c>
      <c r="E46" s="119">
        <v>0</v>
      </c>
      <c r="F46" s="119">
        <v>36</v>
      </c>
      <c r="G46" s="119">
        <v>0</v>
      </c>
      <c r="H46" s="119">
        <v>0</v>
      </c>
      <c r="I46" s="119">
        <v>36</v>
      </c>
      <c r="J46" s="119">
        <v>0</v>
      </c>
      <c r="K46" s="119">
        <v>0</v>
      </c>
      <c r="L46" s="59">
        <v>0</v>
      </c>
      <c r="M46" s="123">
        <f aca="true" t="shared" si="12" ref="M46:M62">K46+L46</f>
        <v>0</v>
      </c>
      <c r="N46" s="59">
        <v>0</v>
      </c>
      <c r="O46" s="59">
        <v>0</v>
      </c>
      <c r="P46" s="221">
        <f t="shared" si="8"/>
        <v>0</v>
      </c>
      <c r="Q46">
        <f t="shared" si="2"/>
        <v>0</v>
      </c>
      <c r="R46">
        <v>36</v>
      </c>
    </row>
    <row r="47" spans="1:17" ht="12.75">
      <c r="A47" s="218" t="s">
        <v>46</v>
      </c>
      <c r="B47" s="226" t="s">
        <v>349</v>
      </c>
      <c r="C47" s="214" t="s">
        <v>361</v>
      </c>
      <c r="D47" s="233">
        <f>D48+D49+D50+D51</f>
        <v>450</v>
      </c>
      <c r="E47" s="233">
        <f aca="true" t="shared" si="13" ref="E47:O47">E48+E49+E50+E51</f>
        <v>54</v>
      </c>
      <c r="F47" s="233">
        <f t="shared" si="13"/>
        <v>396</v>
      </c>
      <c r="G47" s="233">
        <f t="shared" si="13"/>
        <v>54</v>
      </c>
      <c r="H47" s="233">
        <f t="shared" si="13"/>
        <v>0</v>
      </c>
      <c r="I47" s="233">
        <f t="shared" si="13"/>
        <v>72</v>
      </c>
      <c r="J47" s="233">
        <f t="shared" si="13"/>
        <v>0</v>
      </c>
      <c r="K47" s="233">
        <f t="shared" si="13"/>
        <v>144</v>
      </c>
      <c r="L47" s="233">
        <f t="shared" si="13"/>
        <v>180</v>
      </c>
      <c r="M47" s="233">
        <f t="shared" si="13"/>
        <v>252</v>
      </c>
      <c r="N47" s="233">
        <f t="shared" si="13"/>
        <v>0</v>
      </c>
      <c r="O47" s="233">
        <f t="shared" si="13"/>
        <v>0</v>
      </c>
      <c r="P47" s="224">
        <f t="shared" si="8"/>
        <v>0</v>
      </c>
      <c r="Q47">
        <f t="shared" si="2"/>
        <v>252</v>
      </c>
    </row>
    <row r="48" spans="1:18" ht="26.25" customHeight="1">
      <c r="A48" s="215" t="s">
        <v>183</v>
      </c>
      <c r="B48" s="228" t="s">
        <v>350</v>
      </c>
      <c r="C48" s="216" t="s">
        <v>367</v>
      </c>
      <c r="D48" s="227">
        <f>F48+E48</f>
        <v>54</v>
      </c>
      <c r="E48" s="216">
        <v>18</v>
      </c>
      <c r="F48" s="216">
        <v>36</v>
      </c>
      <c r="G48" s="216">
        <v>18</v>
      </c>
      <c r="H48" s="216">
        <v>0</v>
      </c>
      <c r="I48" s="216">
        <v>36</v>
      </c>
      <c r="J48" s="216"/>
      <c r="K48" s="216">
        <v>0</v>
      </c>
      <c r="L48" s="216">
        <v>0</v>
      </c>
      <c r="M48" s="216">
        <f t="shared" si="12"/>
        <v>0</v>
      </c>
      <c r="N48" s="216">
        <v>0</v>
      </c>
      <c r="O48" s="216">
        <v>0</v>
      </c>
      <c r="P48" s="221">
        <f t="shared" si="8"/>
        <v>0</v>
      </c>
      <c r="Q48" s="136">
        <f t="shared" si="2"/>
        <v>0</v>
      </c>
      <c r="R48">
        <v>36</v>
      </c>
    </row>
    <row r="49" spans="1:18" ht="25.5">
      <c r="A49" s="215" t="s">
        <v>351</v>
      </c>
      <c r="B49" s="228" t="s">
        <v>352</v>
      </c>
      <c r="C49" s="216" t="s">
        <v>362</v>
      </c>
      <c r="D49" s="227">
        <f>F49+E49</f>
        <v>108</v>
      </c>
      <c r="E49" s="216">
        <v>36</v>
      </c>
      <c r="F49" s="216">
        <v>72</v>
      </c>
      <c r="G49" s="216">
        <v>36</v>
      </c>
      <c r="H49" s="216">
        <v>0</v>
      </c>
      <c r="I49" s="216">
        <v>0</v>
      </c>
      <c r="J49" s="216"/>
      <c r="K49" s="216">
        <v>72</v>
      </c>
      <c r="L49" s="216">
        <v>0</v>
      </c>
      <c r="M49" s="216"/>
      <c r="N49" s="216">
        <v>0</v>
      </c>
      <c r="O49" s="216">
        <v>0</v>
      </c>
      <c r="P49" s="221"/>
      <c r="Q49" s="136"/>
      <c r="R49">
        <v>72</v>
      </c>
    </row>
    <row r="50" spans="1:18" ht="12.75">
      <c r="A50" s="215" t="s">
        <v>125</v>
      </c>
      <c r="B50" s="228" t="s">
        <v>175</v>
      </c>
      <c r="C50" s="216" t="s">
        <v>231</v>
      </c>
      <c r="D50" s="227">
        <v>108</v>
      </c>
      <c r="E50" s="216">
        <v>0</v>
      </c>
      <c r="F50" s="216">
        <v>108</v>
      </c>
      <c r="G50" s="216">
        <v>0</v>
      </c>
      <c r="H50" s="216">
        <v>0</v>
      </c>
      <c r="I50" s="216">
        <v>36</v>
      </c>
      <c r="J50" s="216"/>
      <c r="K50" s="216">
        <v>72</v>
      </c>
      <c r="L50" s="216">
        <v>0</v>
      </c>
      <c r="M50" s="216">
        <f t="shared" si="12"/>
        <v>72</v>
      </c>
      <c r="N50" s="216">
        <v>0</v>
      </c>
      <c r="O50" s="216">
        <v>0</v>
      </c>
      <c r="P50" s="221">
        <f t="shared" si="8"/>
        <v>0</v>
      </c>
      <c r="Q50">
        <f t="shared" si="2"/>
        <v>72</v>
      </c>
      <c r="R50">
        <v>180</v>
      </c>
    </row>
    <row r="51" spans="1:18" ht="12.75">
      <c r="A51" s="215" t="s">
        <v>126</v>
      </c>
      <c r="B51" s="228" t="s">
        <v>177</v>
      </c>
      <c r="C51" s="216" t="s">
        <v>184</v>
      </c>
      <c r="D51" s="227">
        <v>180</v>
      </c>
      <c r="E51" s="216">
        <v>0</v>
      </c>
      <c r="F51" s="216">
        <v>180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180</v>
      </c>
      <c r="M51" s="216">
        <f t="shared" si="12"/>
        <v>180</v>
      </c>
      <c r="N51" s="216">
        <v>0</v>
      </c>
      <c r="O51" s="216">
        <v>0</v>
      </c>
      <c r="P51" s="221">
        <f t="shared" si="8"/>
        <v>0</v>
      </c>
      <c r="Q51">
        <f t="shared" si="2"/>
        <v>180</v>
      </c>
      <c r="R51">
        <v>108</v>
      </c>
    </row>
    <row r="52" spans="1:17" ht="26.25" customHeight="1">
      <c r="A52" s="218" t="s">
        <v>50</v>
      </c>
      <c r="B52" s="229" t="s">
        <v>353</v>
      </c>
      <c r="C52" s="214" t="s">
        <v>363</v>
      </c>
      <c r="D52" s="233">
        <f>D53+D54+D55+D56</f>
        <v>1470</v>
      </c>
      <c r="E52" s="233">
        <f aca="true" t="shared" si="14" ref="E52:O52">E53+E54+E55+E56</f>
        <v>166</v>
      </c>
      <c r="F52" s="233">
        <f t="shared" si="14"/>
        <v>1304</v>
      </c>
      <c r="G52" s="233">
        <f t="shared" si="14"/>
        <v>166</v>
      </c>
      <c r="H52" s="233">
        <f t="shared" si="14"/>
        <v>0</v>
      </c>
      <c r="I52" s="233">
        <f t="shared" si="14"/>
        <v>0</v>
      </c>
      <c r="J52" s="233">
        <f t="shared" si="14"/>
        <v>0</v>
      </c>
      <c r="K52" s="233">
        <f t="shared" si="14"/>
        <v>0</v>
      </c>
      <c r="L52" s="233">
        <f t="shared" si="14"/>
        <v>280</v>
      </c>
      <c r="M52" s="233">
        <f t="shared" si="14"/>
        <v>216</v>
      </c>
      <c r="N52" s="233">
        <f t="shared" si="14"/>
        <v>484</v>
      </c>
      <c r="O52" s="233">
        <f t="shared" si="14"/>
        <v>540</v>
      </c>
      <c r="P52" s="227">
        <f>P53+P55+P56</f>
        <v>864</v>
      </c>
      <c r="Q52" s="227">
        <f>Q53+Q55+Q56</f>
        <v>1080</v>
      </c>
    </row>
    <row r="53" spans="1:18" ht="38.25" customHeight="1">
      <c r="A53" s="215" t="s">
        <v>354</v>
      </c>
      <c r="B53" s="228" t="s">
        <v>355</v>
      </c>
      <c r="C53" s="216" t="s">
        <v>368</v>
      </c>
      <c r="D53" s="227">
        <f>E53+F53</f>
        <v>162</v>
      </c>
      <c r="E53" s="216">
        <v>54</v>
      </c>
      <c r="F53" s="216">
        <v>108</v>
      </c>
      <c r="G53" s="216">
        <v>54</v>
      </c>
      <c r="H53" s="216">
        <v>0</v>
      </c>
      <c r="I53" s="216">
        <v>0</v>
      </c>
      <c r="J53" s="216">
        <v>0</v>
      </c>
      <c r="K53" s="216">
        <v>0</v>
      </c>
      <c r="L53" s="216">
        <v>108</v>
      </c>
      <c r="M53" s="216">
        <f t="shared" si="12"/>
        <v>108</v>
      </c>
      <c r="N53" s="216">
        <v>0</v>
      </c>
      <c r="O53" s="216">
        <v>0</v>
      </c>
      <c r="P53" s="221">
        <f t="shared" si="8"/>
        <v>0</v>
      </c>
      <c r="Q53" s="136">
        <f t="shared" si="2"/>
        <v>108</v>
      </c>
      <c r="R53">
        <v>108</v>
      </c>
    </row>
    <row r="54" spans="1:18" ht="39.75" customHeight="1">
      <c r="A54" s="215" t="s">
        <v>356</v>
      </c>
      <c r="B54" s="228" t="s">
        <v>357</v>
      </c>
      <c r="C54" s="216" t="s">
        <v>204</v>
      </c>
      <c r="D54" s="227">
        <f>E54+F54</f>
        <v>336</v>
      </c>
      <c r="E54" s="216">
        <v>112</v>
      </c>
      <c r="F54" s="216">
        <v>224</v>
      </c>
      <c r="G54" s="216">
        <v>112</v>
      </c>
      <c r="H54" s="216">
        <v>0</v>
      </c>
      <c r="I54" s="216">
        <v>0</v>
      </c>
      <c r="J54" s="216"/>
      <c r="K54" s="216">
        <v>0</v>
      </c>
      <c r="L54" s="216">
        <v>64</v>
      </c>
      <c r="M54" s="216"/>
      <c r="N54" s="216">
        <v>160</v>
      </c>
      <c r="O54" s="216">
        <v>0</v>
      </c>
      <c r="P54" s="221"/>
      <c r="Q54" s="136"/>
      <c r="R54">
        <v>224</v>
      </c>
    </row>
    <row r="55" spans="1:18" ht="12.75">
      <c r="A55" s="215" t="s">
        <v>127</v>
      </c>
      <c r="B55" s="228" t="s">
        <v>175</v>
      </c>
      <c r="C55" s="216" t="s">
        <v>169</v>
      </c>
      <c r="D55" s="227">
        <v>432</v>
      </c>
      <c r="E55" s="216">
        <v>0</v>
      </c>
      <c r="F55" s="216">
        <v>432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108</v>
      </c>
      <c r="M55" s="216">
        <f t="shared" si="12"/>
        <v>108</v>
      </c>
      <c r="N55" s="216">
        <v>324</v>
      </c>
      <c r="O55" s="216">
        <v>0</v>
      </c>
      <c r="P55" s="221">
        <f t="shared" si="8"/>
        <v>324</v>
      </c>
      <c r="Q55">
        <f t="shared" si="2"/>
        <v>432</v>
      </c>
      <c r="R55">
        <v>432</v>
      </c>
    </row>
    <row r="56" spans="1:18" ht="12.75">
      <c r="A56" s="215" t="s">
        <v>128</v>
      </c>
      <c r="B56" s="228" t="s">
        <v>177</v>
      </c>
      <c r="C56" s="216" t="s">
        <v>365</v>
      </c>
      <c r="D56" s="227">
        <v>540</v>
      </c>
      <c r="E56" s="216">
        <v>0</v>
      </c>
      <c r="F56" s="216">
        <v>540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f t="shared" si="12"/>
        <v>0</v>
      </c>
      <c r="N56" s="216">
        <v>0</v>
      </c>
      <c r="O56" s="216">
        <v>540</v>
      </c>
      <c r="P56" s="221">
        <f t="shared" si="8"/>
        <v>540</v>
      </c>
      <c r="Q56">
        <f t="shared" si="2"/>
        <v>540</v>
      </c>
      <c r="R56">
        <v>540</v>
      </c>
    </row>
    <row r="57" spans="1:17" ht="14.25" customHeight="1" thickBot="1">
      <c r="A57" s="218" t="s">
        <v>187</v>
      </c>
      <c r="B57" s="229" t="s">
        <v>358</v>
      </c>
      <c r="C57" s="214" t="s">
        <v>369</v>
      </c>
      <c r="D57" s="233">
        <f>D58+D59+D60</f>
        <v>126</v>
      </c>
      <c r="E57" s="233">
        <f aca="true" t="shared" si="15" ref="E57:O57">E58+E59+E60</f>
        <v>18</v>
      </c>
      <c r="F57" s="233">
        <f t="shared" si="15"/>
        <v>108</v>
      </c>
      <c r="G57" s="233">
        <f t="shared" si="15"/>
        <v>18</v>
      </c>
      <c r="H57" s="233">
        <f t="shared" si="15"/>
        <v>0</v>
      </c>
      <c r="I57" s="233">
        <f t="shared" si="15"/>
        <v>0</v>
      </c>
      <c r="J57" s="233">
        <f t="shared" si="15"/>
        <v>0</v>
      </c>
      <c r="K57" s="233">
        <f t="shared" si="15"/>
        <v>0</v>
      </c>
      <c r="L57" s="233">
        <f t="shared" si="15"/>
        <v>0</v>
      </c>
      <c r="M57" s="233">
        <f t="shared" si="15"/>
        <v>0</v>
      </c>
      <c r="N57" s="233">
        <f t="shared" si="15"/>
        <v>0</v>
      </c>
      <c r="O57" s="233">
        <f t="shared" si="15"/>
        <v>108</v>
      </c>
      <c r="P57" s="230">
        <f>P58</f>
        <v>36</v>
      </c>
      <c r="Q57" s="99">
        <f>Q58</f>
        <v>36</v>
      </c>
    </row>
    <row r="58" spans="1:18" ht="25.5">
      <c r="A58" s="104" t="s">
        <v>188</v>
      </c>
      <c r="B58" s="231" t="s">
        <v>359</v>
      </c>
      <c r="C58" s="119" t="s">
        <v>364</v>
      </c>
      <c r="D58" s="122">
        <f>E58+F58</f>
        <v>54</v>
      </c>
      <c r="E58" s="119">
        <v>18</v>
      </c>
      <c r="F58" s="119">
        <v>36</v>
      </c>
      <c r="G58" s="119">
        <v>18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23">
        <f t="shared" si="12"/>
        <v>0</v>
      </c>
      <c r="N58" s="119">
        <v>0</v>
      </c>
      <c r="O58" s="119">
        <v>36</v>
      </c>
      <c r="P58" s="221">
        <f t="shared" si="8"/>
        <v>36</v>
      </c>
      <c r="Q58" s="136">
        <f t="shared" si="2"/>
        <v>36</v>
      </c>
      <c r="R58">
        <v>36</v>
      </c>
    </row>
    <row r="59" spans="1:18" ht="12.75">
      <c r="A59" s="104" t="s">
        <v>190</v>
      </c>
      <c r="B59" s="231" t="s">
        <v>175</v>
      </c>
      <c r="C59" s="119" t="s">
        <v>364</v>
      </c>
      <c r="D59" s="122">
        <v>36</v>
      </c>
      <c r="E59" s="119">
        <v>0</v>
      </c>
      <c r="F59" s="119">
        <v>36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59">
        <v>0</v>
      </c>
      <c r="M59" s="123">
        <f t="shared" si="12"/>
        <v>0</v>
      </c>
      <c r="N59" s="59">
        <v>0</v>
      </c>
      <c r="O59" s="59">
        <v>36</v>
      </c>
      <c r="P59" s="221">
        <f t="shared" si="8"/>
        <v>36</v>
      </c>
      <c r="Q59">
        <f t="shared" si="2"/>
        <v>36</v>
      </c>
      <c r="R59">
        <v>36</v>
      </c>
    </row>
    <row r="60" spans="1:18" ht="12.75">
      <c r="A60" s="104" t="s">
        <v>192</v>
      </c>
      <c r="B60" s="231" t="s">
        <v>177</v>
      </c>
      <c r="C60" s="119" t="s">
        <v>365</v>
      </c>
      <c r="D60" s="122">
        <v>36</v>
      </c>
      <c r="E60" s="119">
        <v>0</v>
      </c>
      <c r="F60" s="119">
        <v>36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59">
        <v>0</v>
      </c>
      <c r="M60" s="123">
        <f t="shared" si="12"/>
        <v>0</v>
      </c>
      <c r="N60" s="59">
        <v>0</v>
      </c>
      <c r="O60" s="59">
        <v>36</v>
      </c>
      <c r="P60" s="221">
        <f t="shared" si="8"/>
        <v>36</v>
      </c>
      <c r="Q60">
        <f t="shared" si="2"/>
        <v>36</v>
      </c>
      <c r="R60">
        <v>36</v>
      </c>
    </row>
    <row r="61" spans="1:24" ht="12.75" hidden="1">
      <c r="A61" s="232"/>
      <c r="B61" s="231"/>
      <c r="C61" s="119"/>
      <c r="D61" s="122"/>
      <c r="E61" s="119"/>
      <c r="F61" s="119"/>
      <c r="G61" s="119"/>
      <c r="H61" s="119"/>
      <c r="I61" s="119"/>
      <c r="J61" s="123"/>
      <c r="K61" s="59"/>
      <c r="L61" s="59"/>
      <c r="M61" s="123">
        <f t="shared" si="12"/>
        <v>0</v>
      </c>
      <c r="N61" s="59"/>
      <c r="O61" s="59"/>
      <c r="P61" s="221">
        <f>N61+O61</f>
        <v>0</v>
      </c>
      <c r="Q61">
        <f>J61+M61+P61</f>
        <v>0</v>
      </c>
      <c r="R61">
        <f>H61+I61+K61+L61+N61+O61</f>
        <v>0</v>
      </c>
      <c r="S61" s="236"/>
      <c r="T61" s="236"/>
      <c r="U61" s="236"/>
      <c r="V61" s="236"/>
      <c r="W61" s="236"/>
      <c r="X61" s="236"/>
    </row>
    <row r="62" spans="1:24" s="217" customFormat="1" ht="13.5" customHeight="1">
      <c r="A62" s="218" t="s">
        <v>17</v>
      </c>
      <c r="B62" s="218" t="s">
        <v>82</v>
      </c>
      <c r="C62" s="223" t="s">
        <v>207</v>
      </c>
      <c r="D62" s="233">
        <f>E62+F62</f>
        <v>80</v>
      </c>
      <c r="E62" s="223">
        <v>40</v>
      </c>
      <c r="F62" s="223">
        <v>40</v>
      </c>
      <c r="G62" s="223">
        <v>40</v>
      </c>
      <c r="H62" s="223">
        <v>0</v>
      </c>
      <c r="I62" s="223">
        <v>0</v>
      </c>
      <c r="J62" s="223"/>
      <c r="K62" s="223">
        <v>0</v>
      </c>
      <c r="L62" s="223">
        <v>28</v>
      </c>
      <c r="M62" s="223">
        <f t="shared" si="12"/>
        <v>28</v>
      </c>
      <c r="N62" s="223">
        <v>12</v>
      </c>
      <c r="O62" s="223">
        <v>0</v>
      </c>
      <c r="P62" s="223">
        <f>N62+O62</f>
        <v>12</v>
      </c>
      <c r="Q62" s="217">
        <f>J62+M62+P62</f>
        <v>40</v>
      </c>
      <c r="R62">
        <v>40</v>
      </c>
      <c r="S62" s="237"/>
      <c r="T62" s="237"/>
      <c r="U62" s="237"/>
      <c r="V62" s="237"/>
      <c r="W62" s="237"/>
      <c r="X62" s="237"/>
    </row>
    <row r="63" spans="1:25" ht="12.75">
      <c r="A63" s="143"/>
      <c r="B63" s="143" t="s">
        <v>208</v>
      </c>
      <c r="C63" s="214" t="s">
        <v>380</v>
      </c>
      <c r="D63" s="150">
        <f aca="true" t="shared" si="16" ref="D63:O63">D13+D36+D40</f>
        <v>5600</v>
      </c>
      <c r="E63" s="150">
        <f t="shared" si="16"/>
        <v>1424</v>
      </c>
      <c r="F63" s="150">
        <f t="shared" si="16"/>
        <v>4176</v>
      </c>
      <c r="G63" s="150">
        <f t="shared" si="16"/>
        <v>920</v>
      </c>
      <c r="H63" s="150">
        <f t="shared" si="16"/>
        <v>612</v>
      </c>
      <c r="I63" s="150">
        <f t="shared" si="16"/>
        <v>828</v>
      </c>
      <c r="J63" s="150">
        <f t="shared" si="16"/>
        <v>72</v>
      </c>
      <c r="K63" s="150">
        <f t="shared" si="16"/>
        <v>576</v>
      </c>
      <c r="L63" s="150">
        <f t="shared" si="16"/>
        <v>828</v>
      </c>
      <c r="M63" s="150">
        <f t="shared" si="16"/>
        <v>528</v>
      </c>
      <c r="N63" s="150">
        <f t="shared" si="16"/>
        <v>576</v>
      </c>
      <c r="O63" s="150">
        <f t="shared" si="16"/>
        <v>756</v>
      </c>
      <c r="P63" s="146" t="e">
        <f>P15+P16+P17+P18+P19+P20+P21+P23+P24+P25+P26+P29+P30+P31+P33+P34+P35+#REF!+P37+#REF!+#REF!+P38+P39+#REF!+#REF!+#REF!+P43+P45+P46+P48+P50+P51+P53+P55+P56+P58+P59+P60+#REF!+#REF!+#REF!+#REF!+#REF!+#REF!+#REF!+#REF!+#REF!+P62</f>
        <v>#REF!</v>
      </c>
      <c r="Q63" s="146" t="e">
        <f>Q15+Q16+Q17+Q18+Q19+Q20+Q21+Q23+Q24+Q25+Q26+Q29+Q30+Q31+Q33+Q34+Q35+#REF!+Q37+#REF!+#REF!+Q38+Q39+#REF!+#REF!+#REF!+Q43+Q45+Q46+Q48+Q50+Q51+Q53+Q55+Q56+Q58+Q59+Q60+#REF!+#REF!+#REF!+#REF!+#REF!+#REF!+#REF!+#REF!+#REF!+Q62</f>
        <v>#REF!</v>
      </c>
      <c r="R63">
        <v>612</v>
      </c>
      <c r="S63">
        <v>828</v>
      </c>
      <c r="T63">
        <v>576</v>
      </c>
      <c r="U63">
        <v>828</v>
      </c>
      <c r="V63">
        <v>576</v>
      </c>
      <c r="W63">
        <v>756</v>
      </c>
      <c r="X63" s="236"/>
      <c r="Y63">
        <v>612</v>
      </c>
    </row>
    <row r="64" spans="1:24" ht="12.75" hidden="1">
      <c r="A64" s="143"/>
      <c r="B64" s="143" t="s">
        <v>210</v>
      </c>
      <c r="C64" s="119"/>
      <c r="D64" s="150"/>
      <c r="E64" s="150"/>
      <c r="F64" s="150"/>
      <c r="G64" s="150"/>
      <c r="H64" s="150">
        <f>H63/17</f>
        <v>36</v>
      </c>
      <c r="I64" s="151">
        <f>I63/23</f>
        <v>36</v>
      </c>
      <c r="J64" s="152"/>
      <c r="K64" s="153">
        <f>K63/17</f>
        <v>33.88235294117647</v>
      </c>
      <c r="L64" s="153">
        <f>L63/22</f>
        <v>37.63636363636363</v>
      </c>
      <c r="M64" s="152"/>
      <c r="N64" s="154">
        <f>N63/17</f>
        <v>33.88235294117647</v>
      </c>
      <c r="O64" s="155">
        <f>O63/17</f>
        <v>44.470588235294116</v>
      </c>
      <c r="P64" s="221">
        <f>N64+O64</f>
        <v>78.35294117647058</v>
      </c>
      <c r="R64" s="236"/>
      <c r="S64" s="236"/>
      <c r="T64" s="236"/>
      <c r="U64" s="236"/>
      <c r="V64" s="236"/>
      <c r="W64" s="236"/>
      <c r="X64" s="236"/>
    </row>
    <row r="65" spans="1:24" ht="12.75" hidden="1">
      <c r="A65" s="263" t="s">
        <v>118</v>
      </c>
      <c r="B65" s="263"/>
      <c r="C65" s="31"/>
      <c r="D65" s="144">
        <v>1097</v>
      </c>
      <c r="E65" s="119">
        <v>357</v>
      </c>
      <c r="F65" s="119">
        <f>F13+F36+F40</f>
        <v>4176</v>
      </c>
      <c r="G65" s="119">
        <v>426</v>
      </c>
      <c r="H65" s="119">
        <v>593</v>
      </c>
      <c r="I65" s="119">
        <v>764</v>
      </c>
      <c r="J65" s="123"/>
      <c r="K65" s="59">
        <v>586</v>
      </c>
      <c r="L65" s="59">
        <v>729</v>
      </c>
      <c r="M65" s="123"/>
      <c r="N65" s="59">
        <v>530</v>
      </c>
      <c r="O65" s="59">
        <v>0</v>
      </c>
      <c r="P65" s="221">
        <f>N65+O65</f>
        <v>530</v>
      </c>
      <c r="R65" s="236"/>
      <c r="S65" s="236"/>
      <c r="T65" s="236"/>
      <c r="U65" s="236"/>
      <c r="V65" s="236"/>
      <c r="W65" s="236"/>
      <c r="X65" s="236"/>
    </row>
    <row r="66" spans="1:24" ht="16.5" customHeight="1">
      <c r="A66" s="156" t="s">
        <v>211</v>
      </c>
      <c r="B66" s="156" t="s">
        <v>312</v>
      </c>
      <c r="C66" s="59"/>
      <c r="D66" s="81"/>
      <c r="E66" s="59"/>
      <c r="F66" s="59"/>
      <c r="G66" s="59"/>
      <c r="H66" s="119"/>
      <c r="I66" s="119"/>
      <c r="J66" s="119"/>
      <c r="K66" s="119"/>
      <c r="L66" s="119"/>
      <c r="M66" s="119"/>
      <c r="N66" s="119"/>
      <c r="O66" s="119" t="s">
        <v>334</v>
      </c>
      <c r="P66" s="144">
        <v>1</v>
      </c>
      <c r="R66" s="236"/>
      <c r="S66" s="236"/>
      <c r="T66" s="236"/>
      <c r="U66" s="236"/>
      <c r="V66" s="236"/>
      <c r="W66" s="236"/>
      <c r="X66" s="236"/>
    </row>
    <row r="67" spans="1:16" ht="26.25" customHeight="1">
      <c r="A67" s="289" t="s">
        <v>313</v>
      </c>
      <c r="B67" s="289"/>
      <c r="C67" s="289"/>
      <c r="D67" s="289"/>
      <c r="E67" s="289"/>
      <c r="F67" s="280" t="s">
        <v>118</v>
      </c>
      <c r="G67" s="234" t="s">
        <v>215</v>
      </c>
      <c r="H67" s="144">
        <f>H15+H16+H17+H18+H19+H20+H21+H22+H23+H24+H25+H26+H27+H29+H30+H31+H33+H34+H35+H37+H38+H39+H43+H44+H48+H49+H53+H54+H58+H62</f>
        <v>612</v>
      </c>
      <c r="I67" s="144">
        <f aca="true" t="shared" si="17" ref="I67:O67">I15+I16+I17+I18+I19+I20+I21+I22+I23+I24+I25+I26+I27+I29+I30+I31+I33+I34+I35+I37+I38+I39+I43+I44+I48+I49+I53+I54+I58+I62</f>
        <v>720</v>
      </c>
      <c r="J67" s="144">
        <f t="shared" si="17"/>
        <v>36</v>
      </c>
      <c r="K67" s="144">
        <f t="shared" si="17"/>
        <v>504</v>
      </c>
      <c r="L67" s="144">
        <f t="shared" si="17"/>
        <v>540</v>
      </c>
      <c r="M67" s="144">
        <f t="shared" si="17"/>
        <v>168</v>
      </c>
      <c r="N67" s="144">
        <f t="shared" si="17"/>
        <v>252</v>
      </c>
      <c r="O67" s="144">
        <f t="shared" si="17"/>
        <v>144</v>
      </c>
      <c r="P67" s="144" t="e">
        <f>P13+P36+#REF!+P43+P48+P53+P58+#REF!+#REF!+#REF!+P62</f>
        <v>#REF!</v>
      </c>
    </row>
    <row r="68" spans="1:17" ht="22.5">
      <c r="A68" s="262"/>
      <c r="B68" s="262"/>
      <c r="C68" s="262"/>
      <c r="D68" s="262"/>
      <c r="E68" s="262"/>
      <c r="F68" s="280"/>
      <c r="G68" s="234" t="s">
        <v>216</v>
      </c>
      <c r="H68" s="144">
        <f>H45+H50+H55+H59</f>
        <v>0</v>
      </c>
      <c r="I68" s="144">
        <f aca="true" t="shared" si="18" ref="I68:O68">I45+I50+I55+I59</f>
        <v>72</v>
      </c>
      <c r="J68" s="144">
        <f t="shared" si="18"/>
        <v>36</v>
      </c>
      <c r="K68" s="144">
        <f t="shared" si="18"/>
        <v>72</v>
      </c>
      <c r="L68" s="144">
        <f t="shared" si="18"/>
        <v>108</v>
      </c>
      <c r="M68" s="144">
        <f t="shared" si="18"/>
        <v>180</v>
      </c>
      <c r="N68" s="144">
        <f t="shared" si="18"/>
        <v>324</v>
      </c>
      <c r="O68" s="144">
        <f t="shared" si="18"/>
        <v>36</v>
      </c>
      <c r="P68" s="144">
        <f>N68+O68</f>
        <v>360</v>
      </c>
      <c r="Q68" s="159">
        <f>J68+M68+P68</f>
        <v>576</v>
      </c>
    </row>
    <row r="69" spans="1:17" ht="24" customHeight="1" thickBot="1">
      <c r="A69" s="281" t="s">
        <v>375</v>
      </c>
      <c r="B69" s="282"/>
      <c r="C69" s="282"/>
      <c r="D69" s="282"/>
      <c r="E69" s="283"/>
      <c r="F69" s="280"/>
      <c r="G69" s="234" t="s">
        <v>218</v>
      </c>
      <c r="H69" s="144">
        <f>H46+H51+H56+H60</f>
        <v>0</v>
      </c>
      <c r="I69" s="144">
        <f aca="true" t="shared" si="19" ref="I69:O69">I46+I51+I56+I60</f>
        <v>36</v>
      </c>
      <c r="J69" s="144">
        <f t="shared" si="19"/>
        <v>0</v>
      </c>
      <c r="K69" s="144">
        <f t="shared" si="19"/>
        <v>0</v>
      </c>
      <c r="L69" s="144">
        <f t="shared" si="19"/>
        <v>180</v>
      </c>
      <c r="M69" s="144">
        <f t="shared" si="19"/>
        <v>180</v>
      </c>
      <c r="N69" s="144">
        <f t="shared" si="19"/>
        <v>0</v>
      </c>
      <c r="O69" s="144">
        <f t="shared" si="19"/>
        <v>576</v>
      </c>
      <c r="P69" s="144">
        <f>N69+O69</f>
        <v>576</v>
      </c>
      <c r="Q69" s="82" t="e">
        <f>#REF!+Q46+Q56+Q51+Q60+#REF!+#REF!+#REF!</f>
        <v>#REF!</v>
      </c>
    </row>
    <row r="70" spans="1:17" ht="16.5" customHeight="1">
      <c r="A70" s="288" t="s">
        <v>310</v>
      </c>
      <c r="B70" s="288"/>
      <c r="C70" s="288"/>
      <c r="D70" s="288"/>
      <c r="E70" s="288"/>
      <c r="F70" s="280"/>
      <c r="G70" s="234" t="s">
        <v>220</v>
      </c>
      <c r="H70" s="235">
        <v>0</v>
      </c>
      <c r="I70" s="235">
        <v>2</v>
      </c>
      <c r="J70" s="144"/>
      <c r="K70" s="235">
        <v>1</v>
      </c>
      <c r="L70" s="235">
        <v>3</v>
      </c>
      <c r="M70" s="144"/>
      <c r="N70" s="235">
        <v>1</v>
      </c>
      <c r="O70" s="235">
        <v>2</v>
      </c>
      <c r="P70" s="144">
        <f>N70+O70</f>
        <v>3</v>
      </c>
      <c r="Q70">
        <f>J70+M70+P70</f>
        <v>3</v>
      </c>
    </row>
    <row r="71" spans="1:17" ht="22.5">
      <c r="A71" s="287"/>
      <c r="B71" s="287"/>
      <c r="C71" s="287"/>
      <c r="D71" s="287"/>
      <c r="E71" s="287"/>
      <c r="F71" s="280"/>
      <c r="G71" s="234" t="s">
        <v>221</v>
      </c>
      <c r="H71" s="235">
        <v>3</v>
      </c>
      <c r="I71" s="235">
        <v>6</v>
      </c>
      <c r="J71" s="144"/>
      <c r="K71" s="235">
        <v>4</v>
      </c>
      <c r="L71" s="235">
        <v>4</v>
      </c>
      <c r="M71" s="144"/>
      <c r="N71" s="235">
        <v>3</v>
      </c>
      <c r="O71" s="235">
        <v>5</v>
      </c>
      <c r="P71" s="144">
        <f>N71+O71</f>
        <v>8</v>
      </c>
      <c r="Q71">
        <f>J71+M71+P71</f>
        <v>8</v>
      </c>
    </row>
    <row r="72" spans="1:17" ht="15.75">
      <c r="A72" s="287"/>
      <c r="B72" s="287"/>
      <c r="C72" s="287"/>
      <c r="D72" s="287"/>
      <c r="E72" s="287"/>
      <c r="F72" s="280"/>
      <c r="G72" s="234" t="s">
        <v>222</v>
      </c>
      <c r="H72" s="235">
        <v>0</v>
      </c>
      <c r="I72" s="235">
        <v>1</v>
      </c>
      <c r="J72" s="144"/>
      <c r="K72" s="235">
        <v>0</v>
      </c>
      <c r="L72" s="235">
        <v>1</v>
      </c>
      <c r="M72" s="144"/>
      <c r="N72" s="235">
        <v>0</v>
      </c>
      <c r="O72" s="235">
        <v>2</v>
      </c>
      <c r="P72" s="144">
        <f>N72+O72</f>
        <v>2</v>
      </c>
      <c r="Q72">
        <f>J72+M72+P72</f>
        <v>2</v>
      </c>
    </row>
    <row r="73" ht="12.75">
      <c r="P73" s="219"/>
    </row>
  </sheetData>
  <sheetProtection/>
  <mergeCells count="31">
    <mergeCell ref="N7:P7"/>
    <mergeCell ref="D3:G6"/>
    <mergeCell ref="B1:L1"/>
    <mergeCell ref="G8:G11"/>
    <mergeCell ref="H5:O5"/>
    <mergeCell ref="H6:O6"/>
    <mergeCell ref="F7:G7"/>
    <mergeCell ref="F8:F11"/>
    <mergeCell ref="H4:O4"/>
    <mergeCell ref="K8:K9"/>
    <mergeCell ref="L8:L9"/>
    <mergeCell ref="A3:A11"/>
    <mergeCell ref="O8:O9"/>
    <mergeCell ref="K7:M7"/>
    <mergeCell ref="C3:C11"/>
    <mergeCell ref="A65:B65"/>
    <mergeCell ref="I8:I9"/>
    <mergeCell ref="N8:N9"/>
    <mergeCell ref="H3:O3"/>
    <mergeCell ref="H7:J7"/>
    <mergeCell ref="H8:H9"/>
    <mergeCell ref="F67:F72"/>
    <mergeCell ref="E7:E11"/>
    <mergeCell ref="A69:E69"/>
    <mergeCell ref="A68:E68"/>
    <mergeCell ref="B3:B11"/>
    <mergeCell ref="A72:E72"/>
    <mergeCell ref="A71:E71"/>
    <mergeCell ref="A70:E70"/>
    <mergeCell ref="D7:D11"/>
    <mergeCell ref="A67:E67"/>
  </mergeCells>
  <printOptions/>
  <pageMargins left="0.5905511811023623" right="0" top="0" bottom="0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15"/>
  <sheetViews>
    <sheetView zoomScale="75" zoomScaleNormal="75" zoomScalePageLayoutView="0" workbookViewId="0" topLeftCell="A1">
      <selection activeCell="BH1" sqref="BH1:BN16384"/>
    </sheetView>
  </sheetViews>
  <sheetFormatPr defaultColWidth="9.00390625" defaultRowHeight="12.75"/>
  <cols>
    <col min="1" max="1" width="8.375" style="2" customWidth="1"/>
    <col min="2" max="2" width="9.625" style="2" customWidth="1"/>
    <col min="3" max="3" width="25.25390625" style="2" customWidth="1"/>
    <col min="4" max="4" width="9.125" style="2" customWidth="1"/>
    <col min="5" max="13" width="3.875" style="2" customWidth="1"/>
    <col min="14" max="14" width="3.875" style="20" customWidth="1"/>
    <col min="15" max="22" width="3.875" style="2" customWidth="1"/>
    <col min="23" max="23" width="3.875" style="2" hidden="1" customWidth="1"/>
    <col min="24" max="29" width="3.875" style="2" customWidth="1"/>
    <col min="30" max="30" width="3.875" style="20" customWidth="1"/>
    <col min="31" max="31" width="3.875" style="2" customWidth="1"/>
    <col min="32" max="32" width="3.875" style="20" customWidth="1"/>
    <col min="33" max="38" width="3.875" style="2" customWidth="1"/>
    <col min="39" max="40" width="3.875" style="20" customWidth="1"/>
    <col min="41" max="45" width="3.875" style="2" customWidth="1"/>
    <col min="46" max="46" width="3.875" style="20" customWidth="1"/>
    <col min="47" max="47" width="4.875" style="2" customWidth="1"/>
    <col min="48" max="48" width="3.375" style="2" customWidth="1"/>
    <col min="49" max="49" width="3.875" style="14" customWidth="1"/>
    <col min="50" max="57" width="3.875" style="2" customWidth="1"/>
    <col min="58" max="58" width="6.625" style="2" customWidth="1"/>
    <col min="59" max="59" width="6.875" style="2" customWidth="1"/>
    <col min="60" max="60" width="6.875" style="2" hidden="1" customWidth="1"/>
    <col min="61" max="66" width="0" style="2" hidden="1" customWidth="1"/>
    <col min="67" max="16384" width="9.125" style="2" customWidth="1"/>
  </cols>
  <sheetData>
    <row r="1" spans="1:59" ht="15.75">
      <c r="A1" s="300" t="s">
        <v>309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</row>
    <row r="2" spans="13:50" s="1" customFormat="1" ht="13.5" thickBot="1"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5:60" s="1" customFormat="1" ht="14.25" thickBot="1" thickTop="1">
      <c r="E3" s="317" t="s">
        <v>60</v>
      </c>
      <c r="F3" s="318"/>
      <c r="G3" s="318"/>
      <c r="H3" s="318"/>
      <c r="I3" s="319"/>
      <c r="J3" s="338" t="s">
        <v>61</v>
      </c>
      <c r="K3" s="335"/>
      <c r="L3" s="335"/>
      <c r="M3" s="335"/>
      <c r="N3" s="317" t="s">
        <v>62</v>
      </c>
      <c r="O3" s="318"/>
      <c r="P3" s="318"/>
      <c r="Q3" s="318"/>
      <c r="R3" s="319"/>
      <c r="S3" s="317" t="s">
        <v>63</v>
      </c>
      <c r="T3" s="318"/>
      <c r="U3" s="318"/>
      <c r="V3" s="330" t="s">
        <v>64</v>
      </c>
      <c r="W3" s="331"/>
      <c r="X3" s="331"/>
      <c r="Y3" s="331"/>
      <c r="Z3" s="332"/>
      <c r="AA3" s="330" t="s">
        <v>65</v>
      </c>
      <c r="AB3" s="331"/>
      <c r="AC3" s="331"/>
      <c r="AD3" s="331"/>
      <c r="AE3" s="332"/>
      <c r="AF3" s="351" t="s">
        <v>66</v>
      </c>
      <c r="AG3" s="352"/>
      <c r="AH3" s="352"/>
      <c r="AI3" s="353"/>
      <c r="AJ3" s="339" t="s">
        <v>67</v>
      </c>
      <c r="AK3" s="340"/>
      <c r="AL3" s="340"/>
      <c r="AM3" s="340"/>
      <c r="AN3" s="333" t="s">
        <v>68</v>
      </c>
      <c r="AO3" s="333"/>
      <c r="AP3" s="333"/>
      <c r="AQ3" s="333"/>
      <c r="AR3" s="334"/>
      <c r="AS3" s="330" t="s">
        <v>69</v>
      </c>
      <c r="AT3" s="331"/>
      <c r="AU3" s="331"/>
      <c r="AV3" s="331"/>
      <c r="AW3" s="332"/>
      <c r="AX3" s="319" t="s">
        <v>70</v>
      </c>
      <c r="AY3" s="335"/>
      <c r="AZ3" s="335"/>
      <c r="BA3" s="335"/>
      <c r="BB3" s="317" t="s">
        <v>112</v>
      </c>
      <c r="BC3" s="336"/>
      <c r="BD3" s="336"/>
      <c r="BE3" s="337"/>
      <c r="BF3" s="23"/>
      <c r="BG3" s="23"/>
      <c r="BH3" s="34"/>
    </row>
    <row r="4" spans="1:61" ht="54.75" thickTop="1">
      <c r="A4" s="322" t="s">
        <v>0</v>
      </c>
      <c r="B4" s="322" t="s">
        <v>1</v>
      </c>
      <c r="C4" s="322" t="s">
        <v>2</v>
      </c>
      <c r="D4" s="322" t="s">
        <v>3</v>
      </c>
      <c r="E4" s="191" t="s">
        <v>263</v>
      </c>
      <c r="F4" s="191" t="s">
        <v>264</v>
      </c>
      <c r="G4" s="60" t="s">
        <v>265</v>
      </c>
      <c r="H4" s="60" t="s">
        <v>266</v>
      </c>
      <c r="I4" s="191" t="s">
        <v>267</v>
      </c>
      <c r="J4" s="60" t="s">
        <v>268</v>
      </c>
      <c r="K4" s="60" t="s">
        <v>269</v>
      </c>
      <c r="L4" s="60" t="s">
        <v>270</v>
      </c>
      <c r="M4" s="60" t="s">
        <v>271</v>
      </c>
      <c r="N4" s="192" t="s">
        <v>272</v>
      </c>
      <c r="O4" s="61" t="s">
        <v>273</v>
      </c>
      <c r="P4" s="61" t="s">
        <v>274</v>
      </c>
      <c r="Q4" s="61" t="s">
        <v>275</v>
      </c>
      <c r="R4" s="62" t="s">
        <v>276</v>
      </c>
      <c r="S4" s="62" t="s">
        <v>277</v>
      </c>
      <c r="T4" s="61" t="s">
        <v>278</v>
      </c>
      <c r="U4" s="58" t="s">
        <v>279</v>
      </c>
      <c r="V4" s="297" t="s">
        <v>280</v>
      </c>
      <c r="W4" s="298"/>
      <c r="X4" s="299"/>
      <c r="Y4" s="193" t="s">
        <v>281</v>
      </c>
      <c r="Z4" s="194" t="s">
        <v>282</v>
      </c>
      <c r="AA4" s="165" t="s">
        <v>283</v>
      </c>
      <c r="AB4" s="193" t="s">
        <v>284</v>
      </c>
      <c r="AC4" s="193" t="s">
        <v>285</v>
      </c>
      <c r="AD4" s="193" t="s">
        <v>286</v>
      </c>
      <c r="AE4" s="204" t="s">
        <v>287</v>
      </c>
      <c r="AF4" s="193" t="s">
        <v>288</v>
      </c>
      <c r="AG4" s="193" t="s">
        <v>289</v>
      </c>
      <c r="AH4" s="193" t="s">
        <v>290</v>
      </c>
      <c r="AI4" s="205" t="s">
        <v>291</v>
      </c>
      <c r="AJ4" s="167" t="s">
        <v>292</v>
      </c>
      <c r="AK4" s="167" t="s">
        <v>293</v>
      </c>
      <c r="AL4" s="167" t="s">
        <v>294</v>
      </c>
      <c r="AM4" s="167" t="s">
        <v>295</v>
      </c>
      <c r="AN4" s="167" t="s">
        <v>296</v>
      </c>
      <c r="AO4" s="167" t="s">
        <v>297</v>
      </c>
      <c r="AP4" s="167" t="s">
        <v>298</v>
      </c>
      <c r="AQ4" s="167" t="s">
        <v>299</v>
      </c>
      <c r="AR4" s="166" t="s">
        <v>300</v>
      </c>
      <c r="AS4" s="206" t="s">
        <v>301</v>
      </c>
      <c r="AT4" s="206" t="s">
        <v>302</v>
      </c>
      <c r="AU4" s="206" t="s">
        <v>303</v>
      </c>
      <c r="AV4" s="206" t="s">
        <v>304</v>
      </c>
      <c r="AW4" s="206" t="s">
        <v>305</v>
      </c>
      <c r="AX4" s="387" t="s">
        <v>4</v>
      </c>
      <c r="AY4" s="387"/>
      <c r="AZ4" s="387"/>
      <c r="BA4" s="387"/>
      <c r="BB4" s="301" t="s">
        <v>5</v>
      </c>
      <c r="BC4" s="302"/>
      <c r="BD4" s="302"/>
      <c r="BE4" s="303"/>
      <c r="BF4" s="390" t="s">
        <v>228</v>
      </c>
      <c r="BG4" s="390" t="s">
        <v>229</v>
      </c>
      <c r="BH4" s="36"/>
      <c r="BI4" s="17" t="s">
        <v>58</v>
      </c>
    </row>
    <row r="5" spans="1:60" ht="12.75">
      <c r="A5" s="322"/>
      <c r="B5" s="322"/>
      <c r="C5" s="322"/>
      <c r="D5" s="322"/>
      <c r="E5" s="310" t="s">
        <v>6</v>
      </c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91"/>
      <c r="BG5" s="391"/>
      <c r="BH5" s="36"/>
    </row>
    <row r="6" spans="1:60" ht="12.75">
      <c r="A6" s="322"/>
      <c r="B6" s="322"/>
      <c r="C6" s="322"/>
      <c r="D6" s="322"/>
      <c r="E6" s="4">
        <v>35</v>
      </c>
      <c r="F6" s="4">
        <v>36</v>
      </c>
      <c r="G6" s="4">
        <v>37</v>
      </c>
      <c r="H6" s="4">
        <v>38</v>
      </c>
      <c r="I6" s="4">
        <v>39</v>
      </c>
      <c r="J6" s="4">
        <v>40</v>
      </c>
      <c r="K6" s="4">
        <v>41</v>
      </c>
      <c r="L6" s="4">
        <v>42</v>
      </c>
      <c r="M6" s="4">
        <v>43</v>
      </c>
      <c r="N6" s="4">
        <v>44</v>
      </c>
      <c r="O6" s="4">
        <v>45</v>
      </c>
      <c r="P6" s="4">
        <v>46</v>
      </c>
      <c r="Q6" s="4">
        <v>47</v>
      </c>
      <c r="R6" s="4">
        <v>48</v>
      </c>
      <c r="S6" s="4">
        <v>49</v>
      </c>
      <c r="T6" s="4">
        <v>50</v>
      </c>
      <c r="U6" s="4">
        <v>51</v>
      </c>
      <c r="V6" s="203">
        <v>1</v>
      </c>
      <c r="W6" s="203">
        <v>2</v>
      </c>
      <c r="X6" s="203">
        <v>2</v>
      </c>
      <c r="Y6" s="5">
        <v>3</v>
      </c>
      <c r="Z6" s="5">
        <v>4</v>
      </c>
      <c r="AA6" s="5">
        <v>5</v>
      </c>
      <c r="AB6" s="5">
        <v>6</v>
      </c>
      <c r="AC6" s="5">
        <v>7</v>
      </c>
      <c r="AD6" s="5">
        <v>8</v>
      </c>
      <c r="AE6" s="5">
        <v>9</v>
      </c>
      <c r="AF6" s="5">
        <v>10</v>
      </c>
      <c r="AG6" s="5">
        <v>11</v>
      </c>
      <c r="AH6" s="5">
        <v>12</v>
      </c>
      <c r="AI6" s="5">
        <v>13</v>
      </c>
      <c r="AJ6" s="5">
        <v>14</v>
      </c>
      <c r="AK6" s="5">
        <v>15</v>
      </c>
      <c r="AL6" s="5">
        <v>16</v>
      </c>
      <c r="AM6" s="5">
        <v>17</v>
      </c>
      <c r="AN6" s="5">
        <v>18</v>
      </c>
      <c r="AO6" s="5">
        <v>19</v>
      </c>
      <c r="AP6" s="5">
        <v>20</v>
      </c>
      <c r="AQ6" s="5">
        <v>21</v>
      </c>
      <c r="AR6" s="5">
        <v>22</v>
      </c>
      <c r="AS6" s="5">
        <v>23</v>
      </c>
      <c r="AT6" s="5">
        <v>24</v>
      </c>
      <c r="AU6" s="5">
        <v>25</v>
      </c>
      <c r="AV6" s="5"/>
      <c r="AW6" s="5">
        <v>26</v>
      </c>
      <c r="AX6" s="5">
        <v>27</v>
      </c>
      <c r="AY6" s="5">
        <v>28</v>
      </c>
      <c r="AZ6" s="5">
        <v>29</v>
      </c>
      <c r="BA6" s="5">
        <v>30</v>
      </c>
      <c r="BB6" s="5">
        <v>31</v>
      </c>
      <c r="BC6" s="5">
        <v>32</v>
      </c>
      <c r="BD6" s="5">
        <v>33</v>
      </c>
      <c r="BE6" s="5">
        <v>34</v>
      </c>
      <c r="BF6" s="391"/>
      <c r="BG6" s="391"/>
      <c r="BH6" s="36"/>
    </row>
    <row r="7" spans="1:63" ht="12.75">
      <c r="A7" s="322"/>
      <c r="B7" s="322"/>
      <c r="C7" s="322"/>
      <c r="D7" s="322"/>
      <c r="E7" s="310" t="s">
        <v>7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 t="s">
        <v>71</v>
      </c>
      <c r="AY7" s="311"/>
      <c r="AZ7" s="311"/>
      <c r="BA7" s="311"/>
      <c r="BB7" s="311"/>
      <c r="BC7" s="311"/>
      <c r="BD7" s="311"/>
      <c r="BE7" s="311"/>
      <c r="BF7" s="391"/>
      <c r="BG7" s="391"/>
      <c r="BH7" s="36"/>
      <c r="BJ7" s="2">
        <v>1</v>
      </c>
      <c r="BK7" s="2">
        <v>2</v>
      </c>
    </row>
    <row r="8" spans="1:60" ht="12.75" customHeight="1">
      <c r="A8" s="322"/>
      <c r="B8" s="322"/>
      <c r="C8" s="322"/>
      <c r="D8" s="32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4">
        <v>32</v>
      </c>
      <c r="AK8" s="4">
        <v>33</v>
      </c>
      <c r="AL8" s="4">
        <v>34</v>
      </c>
      <c r="AM8" s="4">
        <v>35</v>
      </c>
      <c r="AN8" s="4">
        <v>36</v>
      </c>
      <c r="AO8" s="4">
        <v>37</v>
      </c>
      <c r="AP8" s="4">
        <v>38</v>
      </c>
      <c r="AQ8" s="4">
        <v>39</v>
      </c>
      <c r="AR8" s="4">
        <v>40</v>
      </c>
      <c r="AS8" s="4">
        <v>41</v>
      </c>
      <c r="AT8" s="4">
        <v>42</v>
      </c>
      <c r="AU8" s="4">
        <v>43</v>
      </c>
      <c r="AV8" s="4">
        <v>44</v>
      </c>
      <c r="AW8" s="4">
        <v>45</v>
      </c>
      <c r="AX8" s="5">
        <v>46</v>
      </c>
      <c r="AY8" s="5">
        <v>47</v>
      </c>
      <c r="AZ8" s="5">
        <v>48</v>
      </c>
      <c r="BA8" s="5">
        <v>49</v>
      </c>
      <c r="BB8" s="5">
        <v>50</v>
      </c>
      <c r="BC8" s="5">
        <v>51</v>
      </c>
      <c r="BD8" s="5">
        <v>52</v>
      </c>
      <c r="BE8" s="5">
        <v>53</v>
      </c>
      <c r="BF8" s="391"/>
      <c r="BG8" s="391"/>
      <c r="BH8" s="36"/>
    </row>
    <row r="9" spans="1:63" ht="13.5" customHeight="1">
      <c r="A9" s="388" t="s">
        <v>8</v>
      </c>
      <c r="B9" s="348" t="s">
        <v>9</v>
      </c>
      <c r="C9" s="314" t="s">
        <v>10</v>
      </c>
      <c r="D9" s="6" t="s">
        <v>11</v>
      </c>
      <c r="E9" s="7">
        <f>E11+E13+E15+E17+E19+E21+E23+E25+E29+E31+E33+E35+E37</f>
        <v>32</v>
      </c>
      <c r="F9" s="7">
        <f aca="true" t="shared" si="0" ref="F9:U9">F11+F13+F15+F17+F19+F21+F23+F25+F29+F33+F35+F37+F31</f>
        <v>32</v>
      </c>
      <c r="G9" s="7">
        <f t="shared" si="0"/>
        <v>32</v>
      </c>
      <c r="H9" s="7">
        <f t="shared" si="0"/>
        <v>32</v>
      </c>
      <c r="I9" s="7">
        <f t="shared" si="0"/>
        <v>32</v>
      </c>
      <c r="J9" s="7">
        <f t="shared" si="0"/>
        <v>32</v>
      </c>
      <c r="K9" s="7">
        <f t="shared" si="0"/>
        <v>32</v>
      </c>
      <c r="L9" s="7">
        <f t="shared" si="0"/>
        <v>32</v>
      </c>
      <c r="M9" s="7">
        <f t="shared" si="0"/>
        <v>32</v>
      </c>
      <c r="N9" s="7">
        <f t="shared" si="0"/>
        <v>32</v>
      </c>
      <c r="O9" s="7">
        <f t="shared" si="0"/>
        <v>32</v>
      </c>
      <c r="P9" s="7">
        <f t="shared" si="0"/>
        <v>32</v>
      </c>
      <c r="Q9" s="7">
        <f t="shared" si="0"/>
        <v>32</v>
      </c>
      <c r="R9" s="7">
        <f t="shared" si="0"/>
        <v>32</v>
      </c>
      <c r="S9" s="7">
        <f t="shared" si="0"/>
        <v>32</v>
      </c>
      <c r="T9" s="7">
        <f t="shared" si="0"/>
        <v>27</v>
      </c>
      <c r="U9" s="7">
        <f t="shared" si="0"/>
        <v>24</v>
      </c>
      <c r="V9" s="198">
        <f aca="true" t="shared" si="1" ref="V9:AU9">V11+V13+V15+V17+V19+V21+V23+V25+V29+V33+V35+V37+V31</f>
        <v>0</v>
      </c>
      <c r="W9" s="198">
        <f t="shared" si="1"/>
        <v>0</v>
      </c>
      <c r="X9" s="198">
        <f t="shared" si="1"/>
        <v>0</v>
      </c>
      <c r="Y9" s="7">
        <f t="shared" si="1"/>
        <v>29</v>
      </c>
      <c r="Z9" s="7">
        <f t="shared" si="1"/>
        <v>29</v>
      </c>
      <c r="AA9" s="7">
        <f t="shared" si="1"/>
        <v>29</v>
      </c>
      <c r="AB9" s="7">
        <f t="shared" si="1"/>
        <v>29</v>
      </c>
      <c r="AC9" s="7">
        <f t="shared" si="1"/>
        <v>29</v>
      </c>
      <c r="AD9" s="7">
        <f t="shared" si="1"/>
        <v>29</v>
      </c>
      <c r="AE9" s="7">
        <f t="shared" si="1"/>
        <v>31</v>
      </c>
      <c r="AF9" s="7">
        <f t="shared" si="1"/>
        <v>29</v>
      </c>
      <c r="AG9" s="7">
        <f t="shared" si="1"/>
        <v>29</v>
      </c>
      <c r="AH9" s="7">
        <f t="shared" si="1"/>
        <v>29</v>
      </c>
      <c r="AI9" s="7">
        <f t="shared" si="1"/>
        <v>29</v>
      </c>
      <c r="AJ9" s="7">
        <f t="shared" si="1"/>
        <v>29</v>
      </c>
      <c r="AK9" s="7">
        <f t="shared" si="1"/>
        <v>27</v>
      </c>
      <c r="AL9" s="7">
        <f t="shared" si="1"/>
        <v>29</v>
      </c>
      <c r="AM9" s="7">
        <f t="shared" si="1"/>
        <v>29</v>
      </c>
      <c r="AN9" s="7">
        <f t="shared" si="1"/>
        <v>29</v>
      </c>
      <c r="AO9" s="7">
        <f t="shared" si="1"/>
        <v>29</v>
      </c>
      <c r="AP9" s="7">
        <f t="shared" si="1"/>
        <v>29</v>
      </c>
      <c r="AQ9" s="7">
        <f t="shared" si="1"/>
        <v>29</v>
      </c>
      <c r="AR9" s="7">
        <f t="shared" si="1"/>
        <v>27</v>
      </c>
      <c r="AS9" s="7">
        <f t="shared" si="1"/>
        <v>27</v>
      </c>
      <c r="AT9" s="7">
        <f t="shared" si="1"/>
        <v>27</v>
      </c>
      <c r="AU9" s="7">
        <f t="shared" si="1"/>
        <v>24</v>
      </c>
      <c r="AV9" s="7"/>
      <c r="AW9" s="7">
        <f>AW11+AW13+AW15+AW17+AW19+AW21+AW23+AW25+AW29+AW33</f>
        <v>3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11">
        <f>SUM(E9:BE9)</f>
        <v>1190</v>
      </c>
      <c r="BG9" s="11"/>
      <c r="BH9" s="54"/>
      <c r="BI9" s="42">
        <v>1097</v>
      </c>
      <c r="BJ9" s="42">
        <v>476</v>
      </c>
      <c r="BK9" s="42">
        <v>621</v>
      </c>
    </row>
    <row r="10" spans="1:63" ht="13.5" customHeight="1">
      <c r="A10" s="389"/>
      <c r="B10" s="348"/>
      <c r="C10" s="314"/>
      <c r="D10" s="6" t="s">
        <v>12</v>
      </c>
      <c r="E10" s="7">
        <f>E12+E14+E16+E18+E20+E22+E24+E26+E30+E32+E34+E36+E38</f>
        <v>16</v>
      </c>
      <c r="F10" s="7">
        <f aca="true" t="shared" si="2" ref="F10:AU10">F12+F14+F16+F18+F20+F22+F24+F26+F30+F32+F34+F36+F38</f>
        <v>16</v>
      </c>
      <c r="G10" s="7">
        <f t="shared" si="2"/>
        <v>16</v>
      </c>
      <c r="H10" s="7">
        <f t="shared" si="2"/>
        <v>16</v>
      </c>
      <c r="I10" s="7">
        <f t="shared" si="2"/>
        <v>16</v>
      </c>
      <c r="J10" s="7">
        <f t="shared" si="2"/>
        <v>16</v>
      </c>
      <c r="K10" s="7">
        <f t="shared" si="2"/>
        <v>16</v>
      </c>
      <c r="L10" s="7">
        <f t="shared" si="2"/>
        <v>16</v>
      </c>
      <c r="M10" s="7">
        <f t="shared" si="2"/>
        <v>16</v>
      </c>
      <c r="N10" s="7">
        <f t="shared" si="2"/>
        <v>16</v>
      </c>
      <c r="O10" s="7">
        <f t="shared" si="2"/>
        <v>16</v>
      </c>
      <c r="P10" s="7">
        <f t="shared" si="2"/>
        <v>16</v>
      </c>
      <c r="Q10" s="7">
        <f t="shared" si="2"/>
        <v>16</v>
      </c>
      <c r="R10" s="7">
        <f t="shared" si="2"/>
        <v>16</v>
      </c>
      <c r="S10" s="7">
        <f t="shared" si="2"/>
        <v>16</v>
      </c>
      <c r="T10" s="7">
        <f t="shared" si="2"/>
        <v>14</v>
      </c>
      <c r="U10" s="7">
        <f t="shared" si="2"/>
        <v>12</v>
      </c>
      <c r="V10" s="198">
        <f t="shared" si="2"/>
        <v>0</v>
      </c>
      <c r="W10" s="198">
        <f t="shared" si="2"/>
        <v>0</v>
      </c>
      <c r="X10" s="198">
        <f t="shared" si="2"/>
        <v>0</v>
      </c>
      <c r="Y10" s="7">
        <f t="shared" si="2"/>
        <v>15</v>
      </c>
      <c r="Z10" s="7">
        <f t="shared" si="2"/>
        <v>15</v>
      </c>
      <c r="AA10" s="7">
        <f t="shared" si="2"/>
        <v>15</v>
      </c>
      <c r="AB10" s="7">
        <f t="shared" si="2"/>
        <v>15</v>
      </c>
      <c r="AC10" s="7">
        <f t="shared" si="2"/>
        <v>16</v>
      </c>
      <c r="AD10" s="7">
        <f t="shared" si="2"/>
        <v>15</v>
      </c>
      <c r="AE10" s="7">
        <f t="shared" si="2"/>
        <v>16</v>
      </c>
      <c r="AF10" s="7">
        <f t="shared" si="2"/>
        <v>15</v>
      </c>
      <c r="AG10" s="7">
        <f t="shared" si="2"/>
        <v>15</v>
      </c>
      <c r="AH10" s="7">
        <f t="shared" si="2"/>
        <v>15</v>
      </c>
      <c r="AI10" s="7">
        <f t="shared" si="2"/>
        <v>15</v>
      </c>
      <c r="AJ10" s="7">
        <f t="shared" si="2"/>
        <v>15</v>
      </c>
      <c r="AK10" s="7">
        <f t="shared" si="2"/>
        <v>14</v>
      </c>
      <c r="AL10" s="7">
        <f t="shared" si="2"/>
        <v>15</v>
      </c>
      <c r="AM10" s="7">
        <f t="shared" si="2"/>
        <v>15</v>
      </c>
      <c r="AN10" s="7">
        <f t="shared" si="2"/>
        <v>15</v>
      </c>
      <c r="AO10" s="7">
        <f t="shared" si="2"/>
        <v>15</v>
      </c>
      <c r="AP10" s="7">
        <f t="shared" si="2"/>
        <v>15</v>
      </c>
      <c r="AQ10" s="7">
        <f t="shared" si="2"/>
        <v>15</v>
      </c>
      <c r="AR10" s="7">
        <f t="shared" si="2"/>
        <v>14</v>
      </c>
      <c r="AS10" s="7">
        <f t="shared" si="2"/>
        <v>14</v>
      </c>
      <c r="AT10" s="7">
        <f t="shared" si="2"/>
        <v>14</v>
      </c>
      <c r="AU10" s="7">
        <f t="shared" si="2"/>
        <v>13</v>
      </c>
      <c r="AV10" s="7"/>
      <c r="AW10" s="7">
        <f>AW12+AW14+AW16+AW18+AW20+AW22+AW24+AW26+AW30+AW34+AW36+AW38+AW32</f>
        <v>2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G10" s="11">
        <f>SUM(E10:BE10)</f>
        <v>609</v>
      </c>
      <c r="BH10" s="35"/>
      <c r="BI10" t="s">
        <v>119</v>
      </c>
      <c r="BJ10" t="s">
        <v>119</v>
      </c>
      <c r="BK10" t="s">
        <v>119</v>
      </c>
    </row>
    <row r="11" spans="1:63" ht="12.75">
      <c r="A11" s="389"/>
      <c r="B11" s="369" t="s">
        <v>233</v>
      </c>
      <c r="C11" s="368" t="s">
        <v>22</v>
      </c>
      <c r="D11" s="5" t="s">
        <v>11</v>
      </c>
      <c r="E11" s="8">
        <v>2</v>
      </c>
      <c r="F11" s="207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2</v>
      </c>
      <c r="O11" s="8">
        <v>2</v>
      </c>
      <c r="P11" s="8">
        <v>2</v>
      </c>
      <c r="Q11" s="8">
        <v>2</v>
      </c>
      <c r="R11" s="8">
        <v>2</v>
      </c>
      <c r="S11" s="8">
        <v>2</v>
      </c>
      <c r="T11" s="8">
        <v>2</v>
      </c>
      <c r="U11" s="8">
        <v>2</v>
      </c>
      <c r="V11" s="198">
        <v>0</v>
      </c>
      <c r="W11" s="198">
        <v>0</v>
      </c>
      <c r="X11" s="198">
        <v>0</v>
      </c>
      <c r="Y11" s="207">
        <v>2</v>
      </c>
      <c r="Z11" s="207">
        <v>2</v>
      </c>
      <c r="AA11" s="207">
        <v>2</v>
      </c>
      <c r="AB11" s="207">
        <v>2</v>
      </c>
      <c r="AC11" s="207">
        <v>2</v>
      </c>
      <c r="AD11" s="207">
        <v>2</v>
      </c>
      <c r="AE11" s="207">
        <v>2</v>
      </c>
      <c r="AF11" s="207">
        <v>2</v>
      </c>
      <c r="AG11" s="207">
        <v>2</v>
      </c>
      <c r="AH11" s="207">
        <v>2</v>
      </c>
      <c r="AI11" s="207">
        <v>2</v>
      </c>
      <c r="AJ11" s="207">
        <v>2</v>
      </c>
      <c r="AK11" s="207">
        <v>2</v>
      </c>
      <c r="AL11" s="207">
        <v>2</v>
      </c>
      <c r="AM11" s="207">
        <v>2</v>
      </c>
      <c r="AN11" s="207">
        <v>2</v>
      </c>
      <c r="AO11" s="207">
        <v>2</v>
      </c>
      <c r="AP11" s="207">
        <v>2</v>
      </c>
      <c r="AQ11" s="207">
        <v>2</v>
      </c>
      <c r="AR11" s="207">
        <v>2</v>
      </c>
      <c r="AS11" s="207">
        <v>2</v>
      </c>
      <c r="AT11" s="207">
        <v>2</v>
      </c>
      <c r="AU11" s="207">
        <v>1</v>
      </c>
      <c r="AV11" s="207">
        <v>1</v>
      </c>
      <c r="AW11" s="11"/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11">
        <f>SUM(E11:BE11)</f>
        <v>80</v>
      </c>
      <c r="BG11" s="11"/>
      <c r="BH11" s="54">
        <f aca="true" t="shared" si="3" ref="BH11:BH26">SUM(E11:U11)</f>
        <v>34</v>
      </c>
      <c r="BI11" s="42">
        <v>80</v>
      </c>
      <c r="BJ11" s="42">
        <v>34</v>
      </c>
      <c r="BK11" s="42">
        <v>46</v>
      </c>
    </row>
    <row r="12" spans="1:63" ht="12.75">
      <c r="A12" s="389"/>
      <c r="B12" s="369"/>
      <c r="C12" s="368"/>
      <c r="D12" s="5" t="s">
        <v>12</v>
      </c>
      <c r="E12" s="4">
        <v>1</v>
      </c>
      <c r="F12" s="190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198">
        <v>0</v>
      </c>
      <c r="W12" s="198">
        <v>0</v>
      </c>
      <c r="X12" s="198">
        <v>0</v>
      </c>
      <c r="Y12" s="59">
        <v>2</v>
      </c>
      <c r="Z12" s="5">
        <v>1</v>
      </c>
      <c r="AA12" s="5">
        <v>2</v>
      </c>
      <c r="AB12" s="5">
        <v>1</v>
      </c>
      <c r="AC12" s="5">
        <v>2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1</v>
      </c>
      <c r="AV12" s="5"/>
      <c r="AW12" s="11"/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11"/>
      <c r="BG12" s="11">
        <f>SUM(E12:BF12)</f>
        <v>43</v>
      </c>
      <c r="BH12" s="54">
        <f t="shared" si="3"/>
        <v>17</v>
      </c>
      <c r="BI12" t="s">
        <v>119</v>
      </c>
      <c r="BJ12" t="s">
        <v>119</v>
      </c>
      <c r="BK12" t="s">
        <v>119</v>
      </c>
    </row>
    <row r="13" spans="1:63" ht="12.75">
      <c r="A13" s="389"/>
      <c r="B13" s="369" t="s">
        <v>234</v>
      </c>
      <c r="C13" s="368" t="s">
        <v>23</v>
      </c>
      <c r="D13" s="5" t="s">
        <v>11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8">
        <v>2</v>
      </c>
      <c r="U13" s="8">
        <v>2</v>
      </c>
      <c r="V13" s="198">
        <v>0</v>
      </c>
      <c r="W13" s="198">
        <v>0</v>
      </c>
      <c r="X13" s="198">
        <v>0</v>
      </c>
      <c r="Y13" s="207">
        <v>4</v>
      </c>
      <c r="Z13" s="207">
        <v>4</v>
      </c>
      <c r="AA13" s="207">
        <v>4</v>
      </c>
      <c r="AB13" s="207">
        <v>4</v>
      </c>
      <c r="AC13" s="207">
        <v>4</v>
      </c>
      <c r="AD13" s="207">
        <v>4</v>
      </c>
      <c r="AE13" s="207">
        <v>4</v>
      </c>
      <c r="AF13" s="207">
        <v>4</v>
      </c>
      <c r="AG13" s="207">
        <v>4</v>
      </c>
      <c r="AH13" s="207">
        <v>4</v>
      </c>
      <c r="AI13" s="207">
        <v>4</v>
      </c>
      <c r="AJ13" s="207">
        <v>4</v>
      </c>
      <c r="AK13" s="207">
        <v>4</v>
      </c>
      <c r="AL13" s="207">
        <v>4</v>
      </c>
      <c r="AM13" s="207">
        <v>4</v>
      </c>
      <c r="AN13" s="207">
        <v>4</v>
      </c>
      <c r="AO13" s="207">
        <v>4</v>
      </c>
      <c r="AP13" s="207">
        <v>4</v>
      </c>
      <c r="AQ13" s="207">
        <v>4</v>
      </c>
      <c r="AR13" s="207">
        <v>2</v>
      </c>
      <c r="AS13" s="207">
        <v>2</v>
      </c>
      <c r="AT13" s="207">
        <v>2</v>
      </c>
      <c r="AU13" s="207">
        <v>2</v>
      </c>
      <c r="AV13" s="8">
        <v>2</v>
      </c>
      <c r="AW13" s="11"/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11">
        <f>SUM(E13:BE13)</f>
        <v>120</v>
      </c>
      <c r="BG13" s="11"/>
      <c r="BH13" s="54">
        <f t="shared" si="3"/>
        <v>34</v>
      </c>
      <c r="BI13" s="42">
        <v>120</v>
      </c>
      <c r="BJ13" s="42">
        <v>51</v>
      </c>
      <c r="BK13" s="42">
        <v>69</v>
      </c>
    </row>
    <row r="14" spans="1:63" ht="12.75">
      <c r="A14" s="389"/>
      <c r="B14" s="369"/>
      <c r="C14" s="368"/>
      <c r="D14" s="5" t="s">
        <v>12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198">
        <v>0</v>
      </c>
      <c r="W14" s="198">
        <v>0</v>
      </c>
      <c r="X14" s="198">
        <v>0</v>
      </c>
      <c r="Y14" s="59">
        <v>2</v>
      </c>
      <c r="Z14" s="59">
        <v>3</v>
      </c>
      <c r="AA14" s="59">
        <v>2</v>
      </c>
      <c r="AB14" s="59">
        <v>2</v>
      </c>
      <c r="AC14" s="59">
        <v>2</v>
      </c>
      <c r="AD14" s="59">
        <v>2</v>
      </c>
      <c r="AE14" s="59">
        <v>2</v>
      </c>
      <c r="AF14" s="59">
        <v>2</v>
      </c>
      <c r="AG14" s="59">
        <v>2</v>
      </c>
      <c r="AH14" s="59">
        <v>2</v>
      </c>
      <c r="AI14" s="59">
        <v>2</v>
      </c>
      <c r="AJ14" s="59">
        <v>2</v>
      </c>
      <c r="AK14" s="59">
        <v>2</v>
      </c>
      <c r="AL14" s="59">
        <v>2</v>
      </c>
      <c r="AM14" s="59">
        <v>2</v>
      </c>
      <c r="AN14" s="59">
        <v>2</v>
      </c>
      <c r="AO14" s="59">
        <v>2</v>
      </c>
      <c r="AP14" s="59">
        <v>2</v>
      </c>
      <c r="AQ14" s="59">
        <v>2</v>
      </c>
      <c r="AR14" s="59">
        <v>1</v>
      </c>
      <c r="AS14" s="59">
        <v>1</v>
      </c>
      <c r="AT14" s="26">
        <v>1</v>
      </c>
      <c r="AU14" s="26">
        <v>1</v>
      </c>
      <c r="AV14" s="26">
        <v>1</v>
      </c>
      <c r="AW14" s="11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11"/>
      <c r="BG14" s="11">
        <f>SUM(E14:AW14)</f>
        <v>61</v>
      </c>
      <c r="BH14" s="54">
        <f t="shared" si="3"/>
        <v>17</v>
      </c>
      <c r="BI14" t="s">
        <v>119</v>
      </c>
      <c r="BJ14" t="s">
        <v>119</v>
      </c>
      <c r="BK14" t="s">
        <v>119</v>
      </c>
    </row>
    <row r="15" spans="1:63" ht="13.5" customHeight="1">
      <c r="A15" s="389"/>
      <c r="B15" s="320" t="s">
        <v>249</v>
      </c>
      <c r="C15" s="306" t="s">
        <v>27</v>
      </c>
      <c r="D15" s="5" t="s">
        <v>11</v>
      </c>
      <c r="E15" s="8">
        <v>2</v>
      </c>
      <c r="F15" s="207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2</v>
      </c>
      <c r="V15" s="198">
        <v>0</v>
      </c>
      <c r="W15" s="198">
        <v>0</v>
      </c>
      <c r="X15" s="198">
        <v>0</v>
      </c>
      <c r="Y15" s="207">
        <v>2</v>
      </c>
      <c r="Z15" s="207">
        <v>2</v>
      </c>
      <c r="AA15" s="207">
        <v>2</v>
      </c>
      <c r="AB15" s="207">
        <v>2</v>
      </c>
      <c r="AC15" s="207">
        <v>2</v>
      </c>
      <c r="AD15" s="207">
        <v>2</v>
      </c>
      <c r="AE15" s="207">
        <v>2</v>
      </c>
      <c r="AF15" s="207">
        <v>2</v>
      </c>
      <c r="AG15" s="207">
        <v>2</v>
      </c>
      <c r="AH15" s="207">
        <v>2</v>
      </c>
      <c r="AI15" s="207">
        <v>2</v>
      </c>
      <c r="AJ15" s="207">
        <v>2</v>
      </c>
      <c r="AK15" s="207">
        <v>1</v>
      </c>
      <c r="AL15" s="207">
        <v>2</v>
      </c>
      <c r="AM15" s="207">
        <v>2</v>
      </c>
      <c r="AN15" s="207">
        <v>2</v>
      </c>
      <c r="AO15" s="207">
        <v>2</v>
      </c>
      <c r="AP15" s="207">
        <v>2</v>
      </c>
      <c r="AQ15" s="207">
        <v>2</v>
      </c>
      <c r="AR15" s="207">
        <v>2</v>
      </c>
      <c r="AS15" s="207">
        <v>1</v>
      </c>
      <c r="AT15" s="207">
        <v>1</v>
      </c>
      <c r="AU15" s="207">
        <v>1</v>
      </c>
      <c r="AV15" s="207">
        <v>1</v>
      </c>
      <c r="AW15" s="15">
        <v>3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11">
        <f>SUM(E15:BE15)</f>
        <v>80</v>
      </c>
      <c r="BG15" s="11"/>
      <c r="BH15" s="54">
        <f t="shared" si="3"/>
        <v>34</v>
      </c>
      <c r="BI15" s="42">
        <v>80</v>
      </c>
      <c r="BJ15" s="42">
        <v>34</v>
      </c>
      <c r="BK15" s="42">
        <v>46</v>
      </c>
    </row>
    <row r="16" spans="1:63" ht="12.75">
      <c r="A16" s="389"/>
      <c r="B16" s="321"/>
      <c r="C16" s="307"/>
      <c r="D16" s="5" t="s">
        <v>12</v>
      </c>
      <c r="E16" s="4">
        <v>1</v>
      </c>
      <c r="F16" s="190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198">
        <v>0</v>
      </c>
      <c r="W16" s="198">
        <v>0</v>
      </c>
      <c r="X16" s="198">
        <v>0</v>
      </c>
      <c r="Y16" s="59">
        <v>1</v>
      </c>
      <c r="Z16" s="59">
        <v>1</v>
      </c>
      <c r="AA16" s="59">
        <v>1</v>
      </c>
      <c r="AB16" s="59">
        <v>1</v>
      </c>
      <c r="AC16" s="59">
        <v>1</v>
      </c>
      <c r="AD16" s="59">
        <v>1</v>
      </c>
      <c r="AE16" s="59">
        <v>1</v>
      </c>
      <c r="AF16" s="59">
        <v>1</v>
      </c>
      <c r="AG16" s="59">
        <v>1</v>
      </c>
      <c r="AH16" s="59">
        <v>1</v>
      </c>
      <c r="AI16" s="59">
        <v>1</v>
      </c>
      <c r="AJ16" s="59">
        <v>1</v>
      </c>
      <c r="AK16" s="59">
        <v>1</v>
      </c>
      <c r="AL16" s="59">
        <v>1</v>
      </c>
      <c r="AM16" s="59">
        <v>1</v>
      </c>
      <c r="AN16" s="59">
        <v>1</v>
      </c>
      <c r="AO16" s="59">
        <v>1</v>
      </c>
      <c r="AP16" s="59">
        <v>1</v>
      </c>
      <c r="AQ16" s="59">
        <v>1</v>
      </c>
      <c r="AR16" s="59">
        <v>1</v>
      </c>
      <c r="AS16" s="5"/>
      <c r="AT16" s="5">
        <v>1</v>
      </c>
      <c r="AU16" s="5"/>
      <c r="AV16" s="5">
        <v>1</v>
      </c>
      <c r="AW16" s="11">
        <v>2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11"/>
      <c r="BG16" s="11">
        <f>SUM(E16:AW16)</f>
        <v>41</v>
      </c>
      <c r="BH16" s="54">
        <f t="shared" si="3"/>
        <v>17</v>
      </c>
      <c r="BI16" t="s">
        <v>119</v>
      </c>
      <c r="BJ16" t="s">
        <v>119</v>
      </c>
      <c r="BK16" t="s">
        <v>119</v>
      </c>
    </row>
    <row r="17" spans="1:63" ht="12.75">
      <c r="A17" s="389"/>
      <c r="B17" s="320" t="s">
        <v>250</v>
      </c>
      <c r="C17" s="306" t="s">
        <v>24</v>
      </c>
      <c r="D17" s="5" t="s">
        <v>11</v>
      </c>
      <c r="E17" s="8">
        <v>2</v>
      </c>
      <c r="F17" s="207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8">
        <v>2</v>
      </c>
      <c r="R17" s="8">
        <v>2</v>
      </c>
      <c r="S17" s="8">
        <v>2</v>
      </c>
      <c r="T17" s="8">
        <v>2</v>
      </c>
      <c r="U17" s="8">
        <v>2</v>
      </c>
      <c r="V17" s="198">
        <v>0</v>
      </c>
      <c r="W17" s="198">
        <v>0</v>
      </c>
      <c r="X17" s="198">
        <v>0</v>
      </c>
      <c r="Y17" s="207">
        <v>2</v>
      </c>
      <c r="Z17" s="207">
        <v>2</v>
      </c>
      <c r="AA17" s="207">
        <v>2</v>
      </c>
      <c r="AB17" s="207">
        <v>2</v>
      </c>
      <c r="AC17" s="207">
        <v>2</v>
      </c>
      <c r="AD17" s="207">
        <v>2</v>
      </c>
      <c r="AE17" s="207">
        <v>2</v>
      </c>
      <c r="AF17" s="207">
        <v>2</v>
      </c>
      <c r="AG17" s="207">
        <v>2</v>
      </c>
      <c r="AH17" s="207">
        <v>2</v>
      </c>
      <c r="AI17" s="207">
        <v>2</v>
      </c>
      <c r="AJ17" s="207">
        <v>2</v>
      </c>
      <c r="AK17" s="207">
        <v>2</v>
      </c>
      <c r="AL17" s="207">
        <v>2</v>
      </c>
      <c r="AM17" s="207">
        <v>2</v>
      </c>
      <c r="AN17" s="207">
        <v>2</v>
      </c>
      <c r="AO17" s="207">
        <v>2</v>
      </c>
      <c r="AP17" s="207">
        <v>2</v>
      </c>
      <c r="AQ17" s="207">
        <v>2</v>
      </c>
      <c r="AR17" s="207">
        <v>2</v>
      </c>
      <c r="AS17" s="207">
        <v>2</v>
      </c>
      <c r="AT17" s="207">
        <v>2</v>
      </c>
      <c r="AU17" s="207">
        <v>1</v>
      </c>
      <c r="AV17" s="207">
        <v>1</v>
      </c>
      <c r="AW17" s="11"/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11">
        <f>SUM(E17:BE17)</f>
        <v>80</v>
      </c>
      <c r="BG17" s="11"/>
      <c r="BH17" s="54">
        <f t="shared" si="3"/>
        <v>34</v>
      </c>
      <c r="BI17" s="42">
        <v>80</v>
      </c>
      <c r="BJ17" s="42">
        <v>34</v>
      </c>
      <c r="BK17" s="42">
        <v>46</v>
      </c>
    </row>
    <row r="18" spans="1:63" ht="12.75">
      <c r="A18" s="389"/>
      <c r="B18" s="321"/>
      <c r="C18" s="307"/>
      <c r="D18" s="5" t="s">
        <v>12</v>
      </c>
      <c r="E18" s="4">
        <v>1</v>
      </c>
      <c r="F18" s="190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198">
        <v>0</v>
      </c>
      <c r="W18" s="198">
        <v>0</v>
      </c>
      <c r="X18" s="198">
        <v>0</v>
      </c>
      <c r="Y18" s="59">
        <v>1</v>
      </c>
      <c r="Z18" s="59">
        <v>1</v>
      </c>
      <c r="AA18" s="59">
        <v>1</v>
      </c>
      <c r="AB18" s="59">
        <v>1</v>
      </c>
      <c r="AC18" s="59">
        <v>1</v>
      </c>
      <c r="AD18" s="59">
        <v>1</v>
      </c>
      <c r="AE18" s="59">
        <v>1</v>
      </c>
      <c r="AF18" s="59">
        <v>1</v>
      </c>
      <c r="AG18" s="59">
        <v>1</v>
      </c>
      <c r="AH18" s="59">
        <v>1</v>
      </c>
      <c r="AI18" s="59">
        <v>1</v>
      </c>
      <c r="AJ18" s="59">
        <v>1</v>
      </c>
      <c r="AK18" s="59">
        <v>1</v>
      </c>
      <c r="AL18" s="59">
        <v>1</v>
      </c>
      <c r="AM18" s="59">
        <v>1</v>
      </c>
      <c r="AN18" s="59">
        <v>1</v>
      </c>
      <c r="AO18" s="59">
        <v>1</v>
      </c>
      <c r="AP18" s="59">
        <v>1</v>
      </c>
      <c r="AQ18" s="59">
        <v>1</v>
      </c>
      <c r="AR18" s="59">
        <v>1</v>
      </c>
      <c r="AS18" s="5"/>
      <c r="AT18" s="5">
        <v>1</v>
      </c>
      <c r="AU18" s="5"/>
      <c r="AV18" s="5">
        <v>1</v>
      </c>
      <c r="AW18" s="11"/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11"/>
      <c r="BG18" s="11">
        <f>SUM(E18:AW18)</f>
        <v>39</v>
      </c>
      <c r="BH18" s="54">
        <f t="shared" si="3"/>
        <v>17</v>
      </c>
      <c r="BI18" t="s">
        <v>119</v>
      </c>
      <c r="BJ18" t="s">
        <v>119</v>
      </c>
      <c r="BK18" t="s">
        <v>119</v>
      </c>
    </row>
    <row r="19" spans="1:63" ht="12.75">
      <c r="A19" s="389"/>
      <c r="B19" s="320" t="s">
        <v>251</v>
      </c>
      <c r="C19" s="306" t="s">
        <v>86</v>
      </c>
      <c r="D19" s="5" t="s">
        <v>11</v>
      </c>
      <c r="E19" s="8">
        <v>2</v>
      </c>
      <c r="F19" s="207">
        <v>2</v>
      </c>
      <c r="G19" s="8">
        <v>2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2</v>
      </c>
      <c r="P19" s="8">
        <v>2</v>
      </c>
      <c r="Q19" s="8">
        <v>2</v>
      </c>
      <c r="R19" s="8">
        <v>2</v>
      </c>
      <c r="S19" s="8">
        <v>2</v>
      </c>
      <c r="T19" s="8">
        <v>2</v>
      </c>
      <c r="U19" s="8">
        <v>2</v>
      </c>
      <c r="V19" s="198">
        <v>0</v>
      </c>
      <c r="W19" s="198">
        <v>0</v>
      </c>
      <c r="X19" s="198">
        <v>0</v>
      </c>
      <c r="Y19" s="207">
        <v>1</v>
      </c>
      <c r="Z19" s="207">
        <v>1</v>
      </c>
      <c r="AA19" s="207">
        <v>1</v>
      </c>
      <c r="AB19" s="207">
        <v>1</v>
      </c>
      <c r="AC19" s="207">
        <v>1</v>
      </c>
      <c r="AD19" s="207">
        <v>1</v>
      </c>
      <c r="AE19" s="207">
        <v>1</v>
      </c>
      <c r="AF19" s="207">
        <v>1</v>
      </c>
      <c r="AG19" s="207">
        <v>1</v>
      </c>
      <c r="AH19" s="207">
        <v>1</v>
      </c>
      <c r="AI19" s="207">
        <v>1</v>
      </c>
      <c r="AJ19" s="207">
        <v>1</v>
      </c>
      <c r="AK19" s="207">
        <v>1</v>
      </c>
      <c r="AL19" s="207">
        <v>1</v>
      </c>
      <c r="AM19" s="207">
        <v>1</v>
      </c>
      <c r="AN19" s="207">
        <v>1</v>
      </c>
      <c r="AO19" s="207">
        <v>1</v>
      </c>
      <c r="AP19" s="207">
        <v>1</v>
      </c>
      <c r="AQ19" s="207">
        <v>1</v>
      </c>
      <c r="AR19" s="207">
        <v>1</v>
      </c>
      <c r="AS19" s="207">
        <v>1</v>
      </c>
      <c r="AT19" s="207">
        <v>1</v>
      </c>
      <c r="AU19" s="207">
        <v>1</v>
      </c>
      <c r="AV19" s="207"/>
      <c r="AW19" s="11"/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11">
        <f>SUM(E19:BE19)</f>
        <v>57</v>
      </c>
      <c r="BG19" s="11"/>
      <c r="BH19" s="54">
        <f t="shared" si="3"/>
        <v>34</v>
      </c>
      <c r="BI19" s="42">
        <v>57</v>
      </c>
      <c r="BJ19" s="42">
        <v>34</v>
      </c>
      <c r="BK19" s="42">
        <v>23</v>
      </c>
    </row>
    <row r="20" spans="1:63" ht="12.75">
      <c r="A20" s="389"/>
      <c r="B20" s="321"/>
      <c r="C20" s="307"/>
      <c r="D20" s="5" t="s">
        <v>12</v>
      </c>
      <c r="E20" s="4">
        <v>1</v>
      </c>
      <c r="F20" s="190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198">
        <v>0</v>
      </c>
      <c r="W20" s="198">
        <v>0</v>
      </c>
      <c r="X20" s="198">
        <v>0</v>
      </c>
      <c r="Y20" s="190">
        <v>1</v>
      </c>
      <c r="Z20" s="190"/>
      <c r="AA20" s="190">
        <v>1</v>
      </c>
      <c r="AB20" s="190"/>
      <c r="AC20" s="190">
        <v>1</v>
      </c>
      <c r="AD20" s="190"/>
      <c r="AE20" s="190">
        <v>1</v>
      </c>
      <c r="AF20" s="190">
        <v>1</v>
      </c>
      <c r="AG20" s="190">
        <v>1</v>
      </c>
      <c r="AH20" s="190"/>
      <c r="AI20" s="190">
        <v>1</v>
      </c>
      <c r="AJ20" s="190">
        <v>1</v>
      </c>
      <c r="AK20" s="27">
        <v>1</v>
      </c>
      <c r="AL20" s="27"/>
      <c r="AM20" s="27">
        <v>1</v>
      </c>
      <c r="AN20" s="27"/>
      <c r="AO20" s="27">
        <v>1</v>
      </c>
      <c r="AP20" s="27"/>
      <c r="AQ20" s="27">
        <v>1</v>
      </c>
      <c r="AR20" s="27">
        <v>1</v>
      </c>
      <c r="AS20" s="27">
        <v>1</v>
      </c>
      <c r="AT20" s="27"/>
      <c r="AU20" s="27">
        <v>1</v>
      </c>
      <c r="AV20" s="27"/>
      <c r="AW20" s="11"/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11"/>
      <c r="BG20" s="11">
        <f>SUM(E20:AW20)</f>
        <v>32</v>
      </c>
      <c r="BH20" s="54">
        <f t="shared" si="3"/>
        <v>17</v>
      </c>
      <c r="BI20" t="s">
        <v>119</v>
      </c>
      <c r="BJ20" t="s">
        <v>119</v>
      </c>
      <c r="BK20" t="s">
        <v>119</v>
      </c>
    </row>
    <row r="21" spans="1:63" ht="12.75">
      <c r="A21" s="389"/>
      <c r="B21" s="320" t="s">
        <v>241</v>
      </c>
      <c r="C21" s="306" t="s">
        <v>29</v>
      </c>
      <c r="D21" s="5" t="s">
        <v>11</v>
      </c>
      <c r="E21" s="8">
        <v>3</v>
      </c>
      <c r="F21" s="207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  <c r="P21" s="8">
        <v>3</v>
      </c>
      <c r="Q21" s="8">
        <v>3</v>
      </c>
      <c r="R21" s="8">
        <v>3</v>
      </c>
      <c r="S21" s="8">
        <v>3</v>
      </c>
      <c r="T21" s="8">
        <v>3</v>
      </c>
      <c r="U21" s="8">
        <v>3</v>
      </c>
      <c r="V21" s="198">
        <v>0</v>
      </c>
      <c r="W21" s="198">
        <v>0</v>
      </c>
      <c r="X21" s="198">
        <v>0</v>
      </c>
      <c r="Y21" s="207">
        <v>3</v>
      </c>
      <c r="Z21" s="207">
        <v>3</v>
      </c>
      <c r="AA21" s="207">
        <v>3</v>
      </c>
      <c r="AB21" s="207">
        <v>3</v>
      </c>
      <c r="AC21" s="207">
        <v>3</v>
      </c>
      <c r="AD21" s="207">
        <v>3</v>
      </c>
      <c r="AE21" s="207">
        <v>4</v>
      </c>
      <c r="AF21" s="207">
        <v>3</v>
      </c>
      <c r="AG21" s="207">
        <v>3</v>
      </c>
      <c r="AH21" s="207">
        <v>3</v>
      </c>
      <c r="AI21" s="207">
        <v>3</v>
      </c>
      <c r="AJ21" s="207">
        <v>3</v>
      </c>
      <c r="AK21" s="207">
        <v>3</v>
      </c>
      <c r="AL21" s="207">
        <v>3</v>
      </c>
      <c r="AM21" s="207">
        <v>3</v>
      </c>
      <c r="AN21" s="207">
        <v>3</v>
      </c>
      <c r="AO21" s="207">
        <v>3</v>
      </c>
      <c r="AP21" s="207">
        <v>3</v>
      </c>
      <c r="AQ21" s="207">
        <v>3</v>
      </c>
      <c r="AR21" s="207">
        <v>3</v>
      </c>
      <c r="AS21" s="207">
        <v>3</v>
      </c>
      <c r="AT21" s="207">
        <v>3</v>
      </c>
      <c r="AU21" s="207">
        <v>3</v>
      </c>
      <c r="AV21" s="207">
        <v>2</v>
      </c>
      <c r="AW21" s="11"/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11">
        <f>SUM(E21:BE21)</f>
        <v>123</v>
      </c>
      <c r="BG21" s="11"/>
      <c r="BH21" s="54">
        <f t="shared" si="3"/>
        <v>51</v>
      </c>
      <c r="BI21" s="42">
        <v>120</v>
      </c>
      <c r="BJ21" s="42">
        <v>51</v>
      </c>
      <c r="BK21" s="42">
        <v>69</v>
      </c>
    </row>
    <row r="22" spans="1:63" ht="12.75">
      <c r="A22" s="389"/>
      <c r="B22" s="321"/>
      <c r="C22" s="307"/>
      <c r="D22" s="5" t="s">
        <v>12</v>
      </c>
      <c r="E22" s="4">
        <v>2</v>
      </c>
      <c r="F22" s="4">
        <v>1</v>
      </c>
      <c r="G22" s="4">
        <v>2</v>
      </c>
      <c r="H22" s="4">
        <v>1</v>
      </c>
      <c r="I22" s="4">
        <v>2</v>
      </c>
      <c r="J22" s="4">
        <v>1</v>
      </c>
      <c r="K22" s="4">
        <v>2</v>
      </c>
      <c r="L22" s="4">
        <v>1</v>
      </c>
      <c r="M22" s="4">
        <v>2</v>
      </c>
      <c r="N22" s="27">
        <v>1</v>
      </c>
      <c r="O22" s="4">
        <v>2</v>
      </c>
      <c r="P22" s="4">
        <v>1</v>
      </c>
      <c r="Q22" s="4">
        <v>2</v>
      </c>
      <c r="R22" s="4">
        <v>1</v>
      </c>
      <c r="S22" s="4">
        <v>2</v>
      </c>
      <c r="T22" s="4">
        <v>1</v>
      </c>
      <c r="U22" s="4">
        <v>2</v>
      </c>
      <c r="V22" s="198">
        <v>0</v>
      </c>
      <c r="W22" s="198">
        <v>0</v>
      </c>
      <c r="X22" s="198">
        <v>0</v>
      </c>
      <c r="Y22" s="59">
        <v>2</v>
      </c>
      <c r="Z22" s="5">
        <v>1</v>
      </c>
      <c r="AA22" s="5">
        <v>1</v>
      </c>
      <c r="AB22" s="5">
        <v>1</v>
      </c>
      <c r="AC22" s="26">
        <v>2</v>
      </c>
      <c r="AD22" s="26">
        <v>1</v>
      </c>
      <c r="AE22" s="26">
        <v>2</v>
      </c>
      <c r="AF22" s="26">
        <v>1</v>
      </c>
      <c r="AG22" s="27">
        <v>2</v>
      </c>
      <c r="AH22" s="27">
        <v>1</v>
      </c>
      <c r="AI22" s="27">
        <v>1</v>
      </c>
      <c r="AJ22" s="27">
        <v>1</v>
      </c>
      <c r="AK22" s="26">
        <v>1</v>
      </c>
      <c r="AL22" s="27">
        <v>1</v>
      </c>
      <c r="AM22" s="27">
        <v>2</v>
      </c>
      <c r="AN22" s="27">
        <v>1</v>
      </c>
      <c r="AO22" s="27">
        <v>2</v>
      </c>
      <c r="AP22" s="27">
        <v>1</v>
      </c>
      <c r="AQ22" s="27">
        <v>2</v>
      </c>
      <c r="AR22" s="27">
        <v>1</v>
      </c>
      <c r="AS22" s="27">
        <v>2</v>
      </c>
      <c r="AT22" s="27">
        <v>2</v>
      </c>
      <c r="AU22" s="27">
        <v>2</v>
      </c>
      <c r="AV22" s="27">
        <v>1</v>
      </c>
      <c r="AW22" s="11"/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11"/>
      <c r="BG22" s="11">
        <f>SUM(E22:AW22)</f>
        <v>60</v>
      </c>
      <c r="BH22" s="54">
        <f t="shared" si="3"/>
        <v>26</v>
      </c>
      <c r="BI22" t="s">
        <v>119</v>
      </c>
      <c r="BJ22" t="s">
        <v>119</v>
      </c>
      <c r="BK22" t="s">
        <v>119</v>
      </c>
    </row>
    <row r="23" spans="1:63" ht="12.75">
      <c r="A23" s="389"/>
      <c r="B23" s="320" t="s">
        <v>306</v>
      </c>
      <c r="C23" s="306" t="s">
        <v>30</v>
      </c>
      <c r="D23" s="5" t="s">
        <v>11</v>
      </c>
      <c r="E23" s="207">
        <v>2</v>
      </c>
      <c r="F23" s="207">
        <v>2</v>
      </c>
      <c r="G23" s="207">
        <v>2</v>
      </c>
      <c r="H23" s="207">
        <v>2</v>
      </c>
      <c r="I23" s="207">
        <v>2</v>
      </c>
      <c r="J23" s="207">
        <v>2</v>
      </c>
      <c r="K23" s="207">
        <v>2</v>
      </c>
      <c r="L23" s="207">
        <v>2</v>
      </c>
      <c r="M23" s="207">
        <v>2</v>
      </c>
      <c r="N23" s="207">
        <v>2</v>
      </c>
      <c r="O23" s="207">
        <v>2</v>
      </c>
      <c r="P23" s="207">
        <v>2</v>
      </c>
      <c r="Q23" s="207">
        <v>2</v>
      </c>
      <c r="R23" s="207">
        <v>2</v>
      </c>
      <c r="S23" s="207">
        <v>2</v>
      </c>
      <c r="T23" s="207">
        <v>2</v>
      </c>
      <c r="U23" s="207">
        <v>3</v>
      </c>
      <c r="V23" s="198">
        <v>0</v>
      </c>
      <c r="W23" s="198">
        <v>0</v>
      </c>
      <c r="X23" s="198">
        <v>0</v>
      </c>
      <c r="Y23" s="81">
        <v>2</v>
      </c>
      <c r="Z23" s="81">
        <v>2</v>
      </c>
      <c r="AA23" s="81">
        <v>2</v>
      </c>
      <c r="AB23" s="81">
        <v>2</v>
      </c>
      <c r="AC23" s="81">
        <v>2</v>
      </c>
      <c r="AD23" s="81">
        <v>2</v>
      </c>
      <c r="AE23" s="81">
        <v>2</v>
      </c>
      <c r="AF23" s="81">
        <v>2</v>
      </c>
      <c r="AG23" s="81">
        <v>2</v>
      </c>
      <c r="AH23" s="81">
        <v>2</v>
      </c>
      <c r="AI23" s="81">
        <v>2</v>
      </c>
      <c r="AJ23" s="81">
        <v>2</v>
      </c>
      <c r="AK23" s="81">
        <v>2</v>
      </c>
      <c r="AL23" s="81">
        <v>2</v>
      </c>
      <c r="AM23" s="81">
        <v>2</v>
      </c>
      <c r="AN23" s="81">
        <v>2</v>
      </c>
      <c r="AO23" s="81">
        <v>2</v>
      </c>
      <c r="AP23" s="81">
        <v>2</v>
      </c>
      <c r="AQ23" s="81">
        <v>2</v>
      </c>
      <c r="AR23" s="81">
        <v>2</v>
      </c>
      <c r="AS23" s="81">
        <v>2</v>
      </c>
      <c r="AT23" s="81">
        <v>2</v>
      </c>
      <c r="AU23" s="195">
        <v>2</v>
      </c>
      <c r="AV23" s="195">
        <v>1</v>
      </c>
      <c r="AW23" s="11"/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11">
        <f>SUM(E23:BE23)</f>
        <v>82</v>
      </c>
      <c r="BG23" s="11"/>
      <c r="BH23" s="54">
        <f t="shared" si="3"/>
        <v>35</v>
      </c>
      <c r="BI23" s="42">
        <v>40</v>
      </c>
      <c r="BJ23" s="42">
        <v>17</v>
      </c>
      <c r="BK23" s="42">
        <v>23</v>
      </c>
    </row>
    <row r="24" spans="1:63" ht="12.75">
      <c r="A24" s="389"/>
      <c r="B24" s="321"/>
      <c r="C24" s="307"/>
      <c r="D24" s="5" t="s">
        <v>12</v>
      </c>
      <c r="E24" s="190">
        <v>1</v>
      </c>
      <c r="F24" s="190">
        <v>1</v>
      </c>
      <c r="G24" s="190">
        <v>1</v>
      </c>
      <c r="H24" s="190">
        <v>1</v>
      </c>
      <c r="I24" s="190">
        <v>1</v>
      </c>
      <c r="J24" s="190">
        <v>1</v>
      </c>
      <c r="K24" s="190">
        <v>1</v>
      </c>
      <c r="L24" s="190">
        <v>1</v>
      </c>
      <c r="M24" s="190">
        <v>1</v>
      </c>
      <c r="N24" s="190">
        <v>1</v>
      </c>
      <c r="O24" s="190">
        <v>1</v>
      </c>
      <c r="P24" s="190">
        <v>1</v>
      </c>
      <c r="Q24" s="190">
        <v>1</v>
      </c>
      <c r="R24" s="190">
        <v>1</v>
      </c>
      <c r="S24" s="190">
        <v>1</v>
      </c>
      <c r="T24" s="190">
        <v>1</v>
      </c>
      <c r="U24" s="190">
        <v>1</v>
      </c>
      <c r="V24" s="198">
        <v>0</v>
      </c>
      <c r="W24" s="198">
        <v>0</v>
      </c>
      <c r="X24" s="198">
        <v>0</v>
      </c>
      <c r="Y24" s="59">
        <v>1</v>
      </c>
      <c r="Z24" s="59">
        <v>1</v>
      </c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59">
        <v>1</v>
      </c>
      <c r="AL24" s="59">
        <v>1</v>
      </c>
      <c r="AM24" s="59">
        <v>1</v>
      </c>
      <c r="AN24" s="59">
        <v>1</v>
      </c>
      <c r="AO24" s="59">
        <v>1</v>
      </c>
      <c r="AP24" s="59">
        <v>1</v>
      </c>
      <c r="AQ24" s="59">
        <v>1</v>
      </c>
      <c r="AR24" s="59">
        <v>1</v>
      </c>
      <c r="AS24" s="59">
        <v>1</v>
      </c>
      <c r="AT24" s="59">
        <v>1</v>
      </c>
      <c r="AU24" s="59">
        <v>1</v>
      </c>
      <c r="AV24" s="27">
        <v>1</v>
      </c>
      <c r="AW24" s="11"/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11"/>
      <c r="BG24" s="11">
        <f>SUM(E24:AW24)</f>
        <v>41</v>
      </c>
      <c r="BH24" s="54">
        <f t="shared" si="3"/>
        <v>17</v>
      </c>
      <c r="BI24" t="s">
        <v>119</v>
      </c>
      <c r="BJ24" t="s">
        <v>119</v>
      </c>
      <c r="BK24" t="s">
        <v>119</v>
      </c>
    </row>
    <row r="25" spans="1:63" ht="12.75">
      <c r="A25" s="389"/>
      <c r="B25" s="309" t="s">
        <v>256</v>
      </c>
      <c r="C25" s="306" t="s">
        <v>18</v>
      </c>
      <c r="D25" s="5" t="s">
        <v>11</v>
      </c>
      <c r="E25" s="207">
        <v>3</v>
      </c>
      <c r="F25" s="207">
        <v>3</v>
      </c>
      <c r="G25" s="207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8">
        <v>3</v>
      </c>
      <c r="T25" s="8">
        <v>3</v>
      </c>
      <c r="U25" s="8">
        <v>3</v>
      </c>
      <c r="V25" s="198">
        <v>0</v>
      </c>
      <c r="W25" s="198">
        <v>0</v>
      </c>
      <c r="X25" s="198">
        <v>0</v>
      </c>
      <c r="Y25" s="81">
        <v>3</v>
      </c>
      <c r="Z25" s="195">
        <v>3</v>
      </c>
      <c r="AA25" s="195">
        <v>3</v>
      </c>
      <c r="AB25" s="195">
        <v>3</v>
      </c>
      <c r="AC25" s="195">
        <v>3</v>
      </c>
      <c r="AD25" s="195">
        <v>3</v>
      </c>
      <c r="AE25" s="195">
        <v>3</v>
      </c>
      <c r="AF25" s="195">
        <v>3</v>
      </c>
      <c r="AG25" s="195">
        <v>3</v>
      </c>
      <c r="AH25" s="195">
        <v>3</v>
      </c>
      <c r="AI25" s="195">
        <v>3</v>
      </c>
      <c r="AJ25" s="195">
        <v>3</v>
      </c>
      <c r="AK25" s="195">
        <v>3</v>
      </c>
      <c r="AL25" s="195">
        <v>3</v>
      </c>
      <c r="AM25" s="195">
        <v>3</v>
      </c>
      <c r="AN25" s="195">
        <v>3</v>
      </c>
      <c r="AO25" s="195">
        <v>3</v>
      </c>
      <c r="AP25" s="195">
        <v>3</v>
      </c>
      <c r="AQ25" s="195">
        <v>3</v>
      </c>
      <c r="AR25" s="195">
        <v>3</v>
      </c>
      <c r="AS25" s="195">
        <v>3</v>
      </c>
      <c r="AT25" s="195">
        <v>3</v>
      </c>
      <c r="AU25" s="195">
        <v>3</v>
      </c>
      <c r="AV25" s="195">
        <v>3</v>
      </c>
      <c r="AW25" s="11"/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11">
        <f>SUM(E25:BE25)</f>
        <v>123</v>
      </c>
      <c r="BG25" s="11"/>
      <c r="BH25" s="54">
        <f t="shared" si="3"/>
        <v>51</v>
      </c>
      <c r="BI25" s="42">
        <v>120</v>
      </c>
      <c r="BJ25" s="42">
        <v>51</v>
      </c>
      <c r="BK25" s="42">
        <v>69</v>
      </c>
    </row>
    <row r="26" spans="1:63" ht="12.75">
      <c r="A26" s="389"/>
      <c r="B26" s="261"/>
      <c r="C26" s="307"/>
      <c r="D26" s="5" t="s">
        <v>12</v>
      </c>
      <c r="E26" s="190">
        <v>2</v>
      </c>
      <c r="F26" s="190">
        <v>1</v>
      </c>
      <c r="G26" s="190">
        <v>1</v>
      </c>
      <c r="H26" s="4">
        <v>1</v>
      </c>
      <c r="I26" s="4">
        <v>2</v>
      </c>
      <c r="J26" s="4">
        <v>1</v>
      </c>
      <c r="K26" s="4">
        <v>2</v>
      </c>
      <c r="L26" s="5">
        <v>1</v>
      </c>
      <c r="M26" s="5">
        <v>2</v>
      </c>
      <c r="N26" s="26">
        <v>1</v>
      </c>
      <c r="O26" s="5">
        <v>2</v>
      </c>
      <c r="P26" s="5">
        <v>1</v>
      </c>
      <c r="Q26" s="5">
        <v>2</v>
      </c>
      <c r="R26" s="5">
        <v>1</v>
      </c>
      <c r="S26" s="5">
        <v>2</v>
      </c>
      <c r="T26" s="5">
        <v>1</v>
      </c>
      <c r="U26" s="5">
        <v>2</v>
      </c>
      <c r="V26" s="198">
        <v>0</v>
      </c>
      <c r="W26" s="198">
        <v>0</v>
      </c>
      <c r="X26" s="198">
        <v>0</v>
      </c>
      <c r="Y26" s="59">
        <v>1</v>
      </c>
      <c r="Z26" s="5">
        <v>2</v>
      </c>
      <c r="AA26" s="5">
        <v>1</v>
      </c>
      <c r="AB26" s="5">
        <v>2</v>
      </c>
      <c r="AC26" s="26">
        <v>1</v>
      </c>
      <c r="AD26" s="26">
        <v>2</v>
      </c>
      <c r="AE26" s="26">
        <v>1</v>
      </c>
      <c r="AF26" s="26">
        <v>2</v>
      </c>
      <c r="AG26" s="27">
        <v>1</v>
      </c>
      <c r="AH26" s="27">
        <v>2</v>
      </c>
      <c r="AI26" s="27">
        <v>1</v>
      </c>
      <c r="AJ26" s="27">
        <v>2</v>
      </c>
      <c r="AK26" s="26">
        <v>1</v>
      </c>
      <c r="AL26" s="27">
        <v>2</v>
      </c>
      <c r="AM26" s="27">
        <v>1</v>
      </c>
      <c r="AN26" s="27">
        <v>2</v>
      </c>
      <c r="AO26" s="27">
        <v>1</v>
      </c>
      <c r="AP26" s="27">
        <v>2</v>
      </c>
      <c r="AQ26" s="27">
        <v>1</v>
      </c>
      <c r="AR26" s="27">
        <v>2</v>
      </c>
      <c r="AS26" s="27">
        <v>2</v>
      </c>
      <c r="AT26" s="27">
        <v>2</v>
      </c>
      <c r="AU26" s="27">
        <v>1</v>
      </c>
      <c r="AV26" s="27"/>
      <c r="AW26" s="11"/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11"/>
      <c r="BG26" s="11">
        <f>SUM(E26:AW26)</f>
        <v>60</v>
      </c>
      <c r="BH26" s="54">
        <f t="shared" si="3"/>
        <v>25</v>
      </c>
      <c r="BI26" t="s">
        <v>119</v>
      </c>
      <c r="BJ26" t="s">
        <v>119</v>
      </c>
      <c r="BK26" t="s">
        <v>119</v>
      </c>
    </row>
    <row r="27" spans="1:63" ht="12.75" hidden="1">
      <c r="A27" s="389"/>
      <c r="E27" s="17"/>
      <c r="F27" s="17"/>
      <c r="G27" s="17"/>
      <c r="N27" s="2"/>
      <c r="V27" s="210"/>
      <c r="W27" s="210"/>
      <c r="X27" s="198">
        <v>0</v>
      </c>
      <c r="Y27" s="17"/>
      <c r="AD27" s="2"/>
      <c r="AF27" s="2"/>
      <c r="AM27" s="2"/>
      <c r="AN27" s="2"/>
      <c r="AT27" s="2"/>
      <c r="AW27" s="2"/>
      <c r="BF27" s="14"/>
      <c r="BG27" s="14"/>
      <c r="BI27" s="42">
        <v>40</v>
      </c>
      <c r="BJ27" s="42">
        <v>17</v>
      </c>
      <c r="BK27" s="42">
        <v>23</v>
      </c>
    </row>
    <row r="28" spans="1:63" ht="12.75" hidden="1">
      <c r="A28" s="389"/>
      <c r="E28" s="17"/>
      <c r="F28" s="17"/>
      <c r="G28" s="17"/>
      <c r="N28" s="2"/>
      <c r="V28" s="210"/>
      <c r="W28" s="210"/>
      <c r="X28" s="198">
        <v>0</v>
      </c>
      <c r="Y28" s="17"/>
      <c r="AD28" s="2"/>
      <c r="AF28" s="2"/>
      <c r="AM28" s="2"/>
      <c r="AN28" s="2"/>
      <c r="AT28" s="2"/>
      <c r="AW28" s="2"/>
      <c r="BF28" s="14"/>
      <c r="BG28" s="14"/>
      <c r="BI28" t="s">
        <v>119</v>
      </c>
      <c r="BJ28" t="s">
        <v>119</v>
      </c>
      <c r="BK28" t="s">
        <v>119</v>
      </c>
    </row>
    <row r="29" spans="1:63" ht="12.75">
      <c r="A29" s="389"/>
      <c r="B29" s="309" t="s">
        <v>257</v>
      </c>
      <c r="C29" s="306" t="s">
        <v>254</v>
      </c>
      <c r="D29" s="5" t="s">
        <v>11</v>
      </c>
      <c r="E29" s="207">
        <v>1</v>
      </c>
      <c r="F29" s="207">
        <v>1</v>
      </c>
      <c r="G29" s="207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198">
        <v>0</v>
      </c>
      <c r="W29" s="198">
        <v>0</v>
      </c>
      <c r="X29" s="198">
        <v>0</v>
      </c>
      <c r="Y29" s="207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1</v>
      </c>
      <c r="AF29" s="8">
        <v>1</v>
      </c>
      <c r="AG29" s="8">
        <v>1</v>
      </c>
      <c r="AH29" s="8">
        <v>1</v>
      </c>
      <c r="AI29" s="8">
        <v>1</v>
      </c>
      <c r="AJ29" s="8">
        <v>1</v>
      </c>
      <c r="AK29" s="8">
        <v>1</v>
      </c>
      <c r="AL29" s="8">
        <v>1</v>
      </c>
      <c r="AM29" s="8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>
        <v>1</v>
      </c>
      <c r="AT29" s="8">
        <v>1</v>
      </c>
      <c r="AU29" s="8">
        <v>1</v>
      </c>
      <c r="AV29" s="8"/>
      <c r="AW29" s="11"/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11">
        <f>SUM(E29:BE29)</f>
        <v>40</v>
      </c>
      <c r="BG29" s="11"/>
      <c r="BH29" s="54">
        <f>SUM(E29:U29)</f>
        <v>17</v>
      </c>
      <c r="BI29"/>
      <c r="BJ29"/>
      <c r="BK29"/>
    </row>
    <row r="30" spans="1:63" ht="12.75">
      <c r="A30" s="389"/>
      <c r="B30" s="261"/>
      <c r="C30" s="307"/>
      <c r="D30" s="5" t="s">
        <v>12</v>
      </c>
      <c r="E30" s="190">
        <v>1</v>
      </c>
      <c r="F30" s="190"/>
      <c r="G30" s="190">
        <v>1</v>
      </c>
      <c r="H30" s="4"/>
      <c r="I30" s="4">
        <v>1</v>
      </c>
      <c r="J30" s="4"/>
      <c r="K30" s="4">
        <v>1</v>
      </c>
      <c r="L30" s="4"/>
      <c r="M30" s="4">
        <v>1</v>
      </c>
      <c r="N30" s="27"/>
      <c r="O30" s="4">
        <v>1</v>
      </c>
      <c r="P30" s="4"/>
      <c r="Q30" s="4">
        <v>1</v>
      </c>
      <c r="R30" s="4"/>
      <c r="S30" s="4">
        <v>1</v>
      </c>
      <c r="T30" s="4">
        <v>1</v>
      </c>
      <c r="U30" s="4">
        <v>1</v>
      </c>
      <c r="V30" s="198">
        <v>0</v>
      </c>
      <c r="W30" s="198">
        <v>0</v>
      </c>
      <c r="X30" s="198">
        <v>0</v>
      </c>
      <c r="Y30" s="5"/>
      <c r="Z30" s="5">
        <v>1</v>
      </c>
      <c r="AA30" s="5"/>
      <c r="AB30" s="5">
        <v>1</v>
      </c>
      <c r="AC30" s="26"/>
      <c r="AD30" s="26">
        <v>1</v>
      </c>
      <c r="AE30" s="26">
        <v>1</v>
      </c>
      <c r="AF30" s="26">
        <v>1</v>
      </c>
      <c r="AG30" s="27"/>
      <c r="AH30" s="27">
        <v>1</v>
      </c>
      <c r="AI30" s="27">
        <v>1</v>
      </c>
      <c r="AJ30" s="26">
        <v>1</v>
      </c>
      <c r="AK30" s="27"/>
      <c r="AL30" s="168">
        <v>1</v>
      </c>
      <c r="AM30" s="27"/>
      <c r="AN30" s="27">
        <v>1</v>
      </c>
      <c r="AO30" s="27"/>
      <c r="AP30" s="27">
        <v>1</v>
      </c>
      <c r="AQ30" s="27">
        <v>1</v>
      </c>
      <c r="AR30" s="164">
        <v>1</v>
      </c>
      <c r="AS30" s="27"/>
      <c r="AT30" s="27">
        <v>1</v>
      </c>
      <c r="AU30" s="27"/>
      <c r="AV30" s="27"/>
      <c r="AW30" s="11"/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11"/>
      <c r="BG30" s="11">
        <f>SUM(E30:AW30)</f>
        <v>24</v>
      </c>
      <c r="BH30" s="54">
        <f>SUM(E30:U30)</f>
        <v>10</v>
      </c>
      <c r="BI30"/>
      <c r="BJ30"/>
      <c r="BK30"/>
    </row>
    <row r="31" spans="1:63" ht="12.75">
      <c r="A31" s="389"/>
      <c r="B31" s="309" t="s">
        <v>307</v>
      </c>
      <c r="C31" s="306" t="s">
        <v>31</v>
      </c>
      <c r="D31" s="5" t="s">
        <v>11</v>
      </c>
      <c r="E31" s="207">
        <v>1</v>
      </c>
      <c r="F31" s="207">
        <v>1</v>
      </c>
      <c r="G31" s="207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198">
        <v>0</v>
      </c>
      <c r="W31" s="198">
        <v>0</v>
      </c>
      <c r="X31" s="198">
        <v>0</v>
      </c>
      <c r="Y31" s="81">
        <v>1</v>
      </c>
      <c r="Z31" s="195">
        <v>1</v>
      </c>
      <c r="AA31" s="195">
        <v>1</v>
      </c>
      <c r="AB31" s="195">
        <v>1</v>
      </c>
      <c r="AC31" s="195">
        <v>1</v>
      </c>
      <c r="AD31" s="195">
        <v>1</v>
      </c>
      <c r="AE31" s="195">
        <v>1</v>
      </c>
      <c r="AF31" s="195">
        <v>1</v>
      </c>
      <c r="AG31" s="195">
        <v>1</v>
      </c>
      <c r="AH31" s="195">
        <v>1</v>
      </c>
      <c r="AI31" s="195">
        <v>1</v>
      </c>
      <c r="AJ31" s="195">
        <v>1</v>
      </c>
      <c r="AK31" s="195">
        <v>1</v>
      </c>
      <c r="AL31" s="195">
        <v>1</v>
      </c>
      <c r="AM31" s="195">
        <v>1</v>
      </c>
      <c r="AN31" s="195">
        <v>1</v>
      </c>
      <c r="AO31" s="195">
        <v>1</v>
      </c>
      <c r="AP31" s="195">
        <v>1</v>
      </c>
      <c r="AQ31" s="195">
        <v>1</v>
      </c>
      <c r="AR31" s="195">
        <v>1</v>
      </c>
      <c r="AS31" s="195">
        <v>1</v>
      </c>
      <c r="AT31" s="195">
        <v>1</v>
      </c>
      <c r="AU31" s="195">
        <v>1</v>
      </c>
      <c r="AV31" s="195"/>
      <c r="AW31" s="11"/>
      <c r="AX31" s="28"/>
      <c r="AY31" s="28"/>
      <c r="AZ31" s="28"/>
      <c r="BA31" s="28"/>
      <c r="BB31" s="28"/>
      <c r="BC31" s="28"/>
      <c r="BD31" s="28"/>
      <c r="BE31" s="28"/>
      <c r="BF31" s="11">
        <f>SUM(E31:BE31)</f>
        <v>40</v>
      </c>
      <c r="BG31" s="11"/>
      <c r="BH31" s="54"/>
      <c r="BI31"/>
      <c r="BJ31"/>
      <c r="BK31"/>
    </row>
    <row r="32" spans="1:63" ht="12.75">
      <c r="A32" s="389"/>
      <c r="B32" s="261"/>
      <c r="C32" s="307"/>
      <c r="D32" s="5" t="s">
        <v>12</v>
      </c>
      <c r="E32" s="190"/>
      <c r="F32" s="190">
        <v>1</v>
      </c>
      <c r="G32" s="190"/>
      <c r="H32" s="4">
        <v>1</v>
      </c>
      <c r="I32" s="4"/>
      <c r="J32" s="4">
        <v>1</v>
      </c>
      <c r="K32" s="4"/>
      <c r="L32" s="5">
        <v>1</v>
      </c>
      <c r="M32" s="5"/>
      <c r="N32" s="26">
        <v>1</v>
      </c>
      <c r="O32" s="5"/>
      <c r="P32" s="5">
        <v>1</v>
      </c>
      <c r="Q32" s="5"/>
      <c r="R32" s="5">
        <v>1</v>
      </c>
      <c r="S32" s="5"/>
      <c r="T32" s="5">
        <v>1</v>
      </c>
      <c r="U32" s="5"/>
      <c r="V32" s="198">
        <v>0</v>
      </c>
      <c r="W32" s="198">
        <v>0</v>
      </c>
      <c r="X32" s="198">
        <v>0</v>
      </c>
      <c r="Y32" s="59"/>
      <c r="Z32" s="5"/>
      <c r="AA32" s="5">
        <v>1</v>
      </c>
      <c r="AB32" s="5">
        <v>1</v>
      </c>
      <c r="AC32" s="26">
        <v>1</v>
      </c>
      <c r="AD32" s="26">
        <v>1</v>
      </c>
      <c r="AE32" s="26">
        <v>1</v>
      </c>
      <c r="AF32" s="26"/>
      <c r="AG32" s="27">
        <v>1</v>
      </c>
      <c r="AH32" s="27">
        <v>1</v>
      </c>
      <c r="AI32" s="27">
        <v>1</v>
      </c>
      <c r="AJ32" s="26"/>
      <c r="AK32" s="168">
        <v>1</v>
      </c>
      <c r="AL32" s="27">
        <v>1</v>
      </c>
      <c r="AM32" s="27">
        <v>1</v>
      </c>
      <c r="AN32" s="27">
        <v>1</v>
      </c>
      <c r="AO32" s="168">
        <v>1</v>
      </c>
      <c r="AP32" s="27">
        <v>1</v>
      </c>
      <c r="AQ32" s="27"/>
      <c r="AR32" s="27"/>
      <c r="AS32" s="27">
        <v>1</v>
      </c>
      <c r="AT32" s="27"/>
      <c r="AU32" s="27">
        <v>1</v>
      </c>
      <c r="AV32" s="27"/>
      <c r="AW32" s="11"/>
      <c r="AX32" s="28"/>
      <c r="AY32" s="28"/>
      <c r="AZ32" s="28"/>
      <c r="BA32" s="28"/>
      <c r="BB32" s="28"/>
      <c r="BC32" s="28"/>
      <c r="BD32" s="28"/>
      <c r="BE32" s="28"/>
      <c r="BF32" s="11"/>
      <c r="BG32" s="11">
        <f>SUM(E32:BF32)</f>
        <v>24</v>
      </c>
      <c r="BH32" s="54"/>
      <c r="BI32"/>
      <c r="BJ32"/>
      <c r="BK32"/>
    </row>
    <row r="33" spans="1:63" ht="12.75">
      <c r="A33" s="389"/>
      <c r="B33" s="309" t="s">
        <v>260</v>
      </c>
      <c r="C33" s="325" t="s">
        <v>258</v>
      </c>
      <c r="D33" s="5" t="s">
        <v>11</v>
      </c>
      <c r="E33" s="207">
        <v>5</v>
      </c>
      <c r="F33" s="207">
        <v>5</v>
      </c>
      <c r="G33" s="207">
        <v>5</v>
      </c>
      <c r="H33" s="207">
        <v>5</v>
      </c>
      <c r="I33" s="207">
        <v>5</v>
      </c>
      <c r="J33" s="207">
        <v>5</v>
      </c>
      <c r="K33" s="207">
        <v>5</v>
      </c>
      <c r="L33" s="207">
        <v>5</v>
      </c>
      <c r="M33" s="207">
        <v>5</v>
      </c>
      <c r="N33" s="207">
        <v>5</v>
      </c>
      <c r="O33" s="207">
        <v>5</v>
      </c>
      <c r="P33" s="207">
        <v>5</v>
      </c>
      <c r="Q33" s="207">
        <v>5</v>
      </c>
      <c r="R33" s="207">
        <v>5</v>
      </c>
      <c r="S33" s="207">
        <v>5</v>
      </c>
      <c r="T33" s="207"/>
      <c r="U33" s="207"/>
      <c r="V33" s="198">
        <v>0</v>
      </c>
      <c r="W33" s="198">
        <v>0</v>
      </c>
      <c r="X33" s="198">
        <v>0</v>
      </c>
      <c r="Y33" s="81">
        <v>2</v>
      </c>
      <c r="Z33" s="81">
        <v>2</v>
      </c>
      <c r="AA33" s="81">
        <v>2</v>
      </c>
      <c r="AB33" s="81">
        <v>2</v>
      </c>
      <c r="AC33" s="81">
        <v>2</v>
      </c>
      <c r="AD33" s="81">
        <v>2</v>
      </c>
      <c r="AE33" s="81">
        <v>2</v>
      </c>
      <c r="AF33" s="81">
        <v>2</v>
      </c>
      <c r="AG33" s="81">
        <v>2</v>
      </c>
      <c r="AH33" s="81">
        <v>2</v>
      </c>
      <c r="AI33" s="81">
        <v>2</v>
      </c>
      <c r="AJ33" s="81">
        <v>2</v>
      </c>
      <c r="AK33" s="81">
        <v>2</v>
      </c>
      <c r="AL33" s="81">
        <v>2</v>
      </c>
      <c r="AM33" s="81">
        <v>2</v>
      </c>
      <c r="AN33" s="81">
        <v>2</v>
      </c>
      <c r="AO33" s="81">
        <v>2</v>
      </c>
      <c r="AP33" s="81">
        <v>2</v>
      </c>
      <c r="AQ33" s="81">
        <v>2</v>
      </c>
      <c r="AR33" s="81">
        <v>2</v>
      </c>
      <c r="AS33" s="81">
        <v>2</v>
      </c>
      <c r="AT33" s="81">
        <v>2</v>
      </c>
      <c r="AU33" s="81">
        <v>2</v>
      </c>
      <c r="AV33" s="195">
        <v>2</v>
      </c>
      <c r="AW33" s="11"/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11">
        <f>SUM(E33:BE33)</f>
        <v>123</v>
      </c>
      <c r="BG33" s="11"/>
      <c r="BH33" s="54">
        <f aca="true" t="shared" si="4" ref="BH33:BH38">SUM(E33:U33)</f>
        <v>75</v>
      </c>
      <c r="BI33" s="42">
        <v>160</v>
      </c>
      <c r="BJ33" s="42">
        <v>68</v>
      </c>
      <c r="BK33" s="42">
        <v>92</v>
      </c>
    </row>
    <row r="34" spans="1:63" ht="12.75">
      <c r="A34" s="389"/>
      <c r="B34" s="261"/>
      <c r="C34" s="326"/>
      <c r="D34" s="5" t="s">
        <v>12</v>
      </c>
      <c r="E34" s="190">
        <v>2</v>
      </c>
      <c r="F34" s="190">
        <v>3</v>
      </c>
      <c r="G34" s="190">
        <v>2</v>
      </c>
      <c r="H34" s="4">
        <v>3</v>
      </c>
      <c r="I34" s="4">
        <v>2</v>
      </c>
      <c r="J34" s="4">
        <v>3</v>
      </c>
      <c r="K34" s="4">
        <v>2</v>
      </c>
      <c r="L34" s="4">
        <v>3</v>
      </c>
      <c r="M34" s="4">
        <v>2</v>
      </c>
      <c r="N34" s="4">
        <v>3</v>
      </c>
      <c r="O34" s="4">
        <v>2</v>
      </c>
      <c r="P34" s="4">
        <v>3</v>
      </c>
      <c r="Q34" s="4">
        <v>2</v>
      </c>
      <c r="R34" s="4">
        <v>3</v>
      </c>
      <c r="S34" s="4">
        <v>2</v>
      </c>
      <c r="T34" s="4"/>
      <c r="U34" s="4"/>
      <c r="V34" s="198">
        <v>0</v>
      </c>
      <c r="W34" s="198">
        <v>0</v>
      </c>
      <c r="X34" s="198">
        <v>0</v>
      </c>
      <c r="Y34" s="59">
        <v>1</v>
      </c>
      <c r="Z34" s="59">
        <v>1</v>
      </c>
      <c r="AA34" s="59">
        <v>1</v>
      </c>
      <c r="AB34" s="59">
        <v>1</v>
      </c>
      <c r="AC34" s="59">
        <v>1</v>
      </c>
      <c r="AD34" s="59">
        <v>1</v>
      </c>
      <c r="AE34" s="59">
        <v>1</v>
      </c>
      <c r="AF34" s="59">
        <v>1</v>
      </c>
      <c r="AG34" s="59">
        <v>1</v>
      </c>
      <c r="AH34" s="59">
        <v>1</v>
      </c>
      <c r="AI34" s="59">
        <v>1</v>
      </c>
      <c r="AJ34" s="59">
        <v>1</v>
      </c>
      <c r="AK34" s="59">
        <v>1</v>
      </c>
      <c r="AL34" s="59">
        <v>1</v>
      </c>
      <c r="AM34" s="59">
        <v>1</v>
      </c>
      <c r="AN34" s="59">
        <v>1</v>
      </c>
      <c r="AO34" s="59">
        <v>1</v>
      </c>
      <c r="AP34" s="59">
        <v>1</v>
      </c>
      <c r="AQ34" s="59">
        <v>1</v>
      </c>
      <c r="AR34" s="59">
        <v>1</v>
      </c>
      <c r="AS34" s="59">
        <v>1</v>
      </c>
      <c r="AT34" s="59">
        <v>1</v>
      </c>
      <c r="AU34" s="59">
        <v>1</v>
      </c>
      <c r="AV34" s="59">
        <v>1</v>
      </c>
      <c r="AW34" s="11"/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11"/>
      <c r="BG34" s="11">
        <f>SUM(E34:AW34)</f>
        <v>61</v>
      </c>
      <c r="BH34" s="54">
        <f t="shared" si="4"/>
        <v>37</v>
      </c>
      <c r="BI34" t="s">
        <v>119</v>
      </c>
      <c r="BJ34" t="s">
        <v>119</v>
      </c>
      <c r="BK34" t="s">
        <v>119</v>
      </c>
    </row>
    <row r="35" spans="1:63" ht="12.75">
      <c r="A35" s="389"/>
      <c r="B35" s="309" t="s">
        <v>261</v>
      </c>
      <c r="C35" s="325" t="s">
        <v>259</v>
      </c>
      <c r="D35" s="5" t="s">
        <v>11</v>
      </c>
      <c r="E35" s="207">
        <v>3</v>
      </c>
      <c r="F35" s="207">
        <v>3</v>
      </c>
      <c r="G35" s="207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3</v>
      </c>
      <c r="V35" s="198">
        <v>0</v>
      </c>
      <c r="W35" s="198">
        <v>0</v>
      </c>
      <c r="X35" s="198">
        <v>0</v>
      </c>
      <c r="Y35" s="81">
        <v>2</v>
      </c>
      <c r="Z35" s="195">
        <v>2</v>
      </c>
      <c r="AA35" s="195">
        <v>2</v>
      </c>
      <c r="AB35" s="195">
        <v>2</v>
      </c>
      <c r="AC35" s="195">
        <v>2</v>
      </c>
      <c r="AD35" s="195">
        <v>2</v>
      </c>
      <c r="AE35" s="195">
        <v>2</v>
      </c>
      <c r="AF35" s="195">
        <v>2</v>
      </c>
      <c r="AG35" s="195">
        <v>2</v>
      </c>
      <c r="AH35" s="195">
        <v>2</v>
      </c>
      <c r="AI35" s="195">
        <v>2</v>
      </c>
      <c r="AJ35" s="195">
        <v>2</v>
      </c>
      <c r="AK35" s="195">
        <v>1</v>
      </c>
      <c r="AL35" s="195">
        <v>2</v>
      </c>
      <c r="AM35" s="195">
        <v>2</v>
      </c>
      <c r="AN35" s="195">
        <v>2</v>
      </c>
      <c r="AO35" s="195">
        <v>2</v>
      </c>
      <c r="AP35" s="195">
        <v>2</v>
      </c>
      <c r="AQ35" s="195">
        <v>2</v>
      </c>
      <c r="AR35" s="195">
        <v>2</v>
      </c>
      <c r="AS35" s="195">
        <v>2</v>
      </c>
      <c r="AT35" s="195">
        <v>2</v>
      </c>
      <c r="AU35" s="195">
        <v>1</v>
      </c>
      <c r="AV35" s="195">
        <v>1</v>
      </c>
      <c r="AW35" s="11"/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11">
        <f>SUM(E35:BE35)</f>
        <v>96</v>
      </c>
      <c r="BG35" s="11"/>
      <c r="BH35" s="54">
        <f t="shared" si="4"/>
        <v>51</v>
      </c>
      <c r="BI35" s="42">
        <v>97</v>
      </c>
      <c r="BJ35" s="42">
        <v>51</v>
      </c>
      <c r="BK35" s="42">
        <v>46</v>
      </c>
    </row>
    <row r="36" spans="1:63" ht="12.75">
      <c r="A36" s="389"/>
      <c r="B36" s="261"/>
      <c r="C36" s="326"/>
      <c r="D36" s="5" t="s">
        <v>12</v>
      </c>
      <c r="E36" s="190">
        <v>1</v>
      </c>
      <c r="F36" s="190">
        <v>2</v>
      </c>
      <c r="G36" s="190">
        <v>2</v>
      </c>
      <c r="H36" s="4">
        <v>2</v>
      </c>
      <c r="I36" s="4">
        <v>1</v>
      </c>
      <c r="J36" s="4">
        <v>2</v>
      </c>
      <c r="K36" s="4">
        <v>1</v>
      </c>
      <c r="L36" s="4">
        <v>2</v>
      </c>
      <c r="M36" s="4">
        <v>1</v>
      </c>
      <c r="N36" s="27">
        <v>2</v>
      </c>
      <c r="O36" s="4">
        <v>1</v>
      </c>
      <c r="P36" s="4">
        <v>2</v>
      </c>
      <c r="Q36" s="4">
        <v>1</v>
      </c>
      <c r="R36" s="4">
        <v>2</v>
      </c>
      <c r="S36" s="4">
        <v>1</v>
      </c>
      <c r="T36" s="4">
        <v>2</v>
      </c>
      <c r="U36" s="4">
        <v>1</v>
      </c>
      <c r="V36" s="198">
        <v>0</v>
      </c>
      <c r="W36" s="198">
        <v>0</v>
      </c>
      <c r="X36" s="198">
        <v>0</v>
      </c>
      <c r="Y36" s="59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11"/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11"/>
      <c r="BG36" s="11">
        <f>SUM(E36:AW36)</f>
        <v>50</v>
      </c>
      <c r="BH36" s="54">
        <f t="shared" si="4"/>
        <v>26</v>
      </c>
      <c r="BI36" t="s">
        <v>119</v>
      </c>
      <c r="BJ36" t="s">
        <v>119</v>
      </c>
      <c r="BK36" t="s">
        <v>119</v>
      </c>
    </row>
    <row r="37" spans="1:63" ht="12.75">
      <c r="A37" s="389"/>
      <c r="B37" s="309" t="s">
        <v>308</v>
      </c>
      <c r="C37" s="325" t="s">
        <v>262</v>
      </c>
      <c r="D37" s="5" t="s">
        <v>11</v>
      </c>
      <c r="E37" s="207">
        <v>4</v>
      </c>
      <c r="F37" s="207">
        <v>4</v>
      </c>
      <c r="G37" s="207">
        <v>4</v>
      </c>
      <c r="H37" s="207">
        <v>4</v>
      </c>
      <c r="I37" s="207">
        <v>4</v>
      </c>
      <c r="J37" s="207">
        <v>4</v>
      </c>
      <c r="K37" s="207">
        <v>4</v>
      </c>
      <c r="L37" s="207">
        <v>4</v>
      </c>
      <c r="M37" s="207">
        <v>4</v>
      </c>
      <c r="N37" s="207">
        <v>4</v>
      </c>
      <c r="O37" s="207">
        <v>4</v>
      </c>
      <c r="P37" s="207">
        <v>4</v>
      </c>
      <c r="Q37" s="207">
        <v>4</v>
      </c>
      <c r="R37" s="207">
        <v>4</v>
      </c>
      <c r="S37" s="207">
        <v>4</v>
      </c>
      <c r="T37" s="207">
        <v>4</v>
      </c>
      <c r="U37" s="190"/>
      <c r="V37" s="198">
        <v>0</v>
      </c>
      <c r="W37" s="198">
        <v>0</v>
      </c>
      <c r="X37" s="198">
        <v>0</v>
      </c>
      <c r="Y37" s="207">
        <v>4</v>
      </c>
      <c r="Z37" s="207">
        <v>4</v>
      </c>
      <c r="AA37" s="207">
        <v>4</v>
      </c>
      <c r="AB37" s="207">
        <v>4</v>
      </c>
      <c r="AC37" s="207">
        <v>4</v>
      </c>
      <c r="AD37" s="207">
        <v>4</v>
      </c>
      <c r="AE37" s="207">
        <v>5</v>
      </c>
      <c r="AF37" s="207">
        <v>4</v>
      </c>
      <c r="AG37" s="207">
        <v>4</v>
      </c>
      <c r="AH37" s="207">
        <v>4</v>
      </c>
      <c r="AI37" s="207">
        <v>4</v>
      </c>
      <c r="AJ37" s="207">
        <v>4</v>
      </c>
      <c r="AK37" s="207">
        <v>4</v>
      </c>
      <c r="AL37" s="207">
        <v>4</v>
      </c>
      <c r="AM37" s="207">
        <v>4</v>
      </c>
      <c r="AN37" s="207">
        <v>4</v>
      </c>
      <c r="AO37" s="207">
        <v>4</v>
      </c>
      <c r="AP37" s="207">
        <v>4</v>
      </c>
      <c r="AQ37" s="207">
        <v>4</v>
      </c>
      <c r="AR37" s="207">
        <v>4</v>
      </c>
      <c r="AS37" s="207">
        <v>5</v>
      </c>
      <c r="AT37" s="207">
        <v>5</v>
      </c>
      <c r="AU37" s="207">
        <v>5</v>
      </c>
      <c r="AV37" s="8">
        <v>4</v>
      </c>
      <c r="AW37" s="11"/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11">
        <f>SUM(E37:BE37)</f>
        <v>164</v>
      </c>
      <c r="BG37" s="11"/>
      <c r="BH37" s="54">
        <f t="shared" si="4"/>
        <v>64</v>
      </c>
      <c r="BI37" s="42">
        <v>80</v>
      </c>
      <c r="BJ37" s="42">
        <v>34</v>
      </c>
      <c r="BK37" s="42">
        <v>46</v>
      </c>
    </row>
    <row r="38" spans="1:63" ht="12.75">
      <c r="A38" s="389"/>
      <c r="B38" s="261"/>
      <c r="C38" s="326"/>
      <c r="D38" s="5" t="s">
        <v>12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/>
      <c r="V38" s="198">
        <v>0</v>
      </c>
      <c r="W38" s="198">
        <v>0</v>
      </c>
      <c r="X38" s="198">
        <v>0</v>
      </c>
      <c r="Y38" s="5">
        <v>2</v>
      </c>
      <c r="Z38" s="5">
        <v>2</v>
      </c>
      <c r="AA38" s="5">
        <v>2</v>
      </c>
      <c r="AB38" s="5">
        <v>2</v>
      </c>
      <c r="AC38" s="5">
        <v>2</v>
      </c>
      <c r="AD38" s="5">
        <v>2</v>
      </c>
      <c r="AE38" s="5">
        <v>2</v>
      </c>
      <c r="AF38" s="5">
        <v>2</v>
      </c>
      <c r="AG38" s="5">
        <v>2</v>
      </c>
      <c r="AH38" s="5">
        <v>2</v>
      </c>
      <c r="AI38" s="5">
        <v>2</v>
      </c>
      <c r="AJ38" s="5">
        <v>2</v>
      </c>
      <c r="AK38" s="5">
        <v>2</v>
      </c>
      <c r="AL38" s="5">
        <v>2</v>
      </c>
      <c r="AM38" s="5">
        <v>2</v>
      </c>
      <c r="AN38" s="5">
        <v>2</v>
      </c>
      <c r="AO38" s="5">
        <v>2</v>
      </c>
      <c r="AP38" s="5">
        <v>2</v>
      </c>
      <c r="AQ38" s="5">
        <v>2</v>
      </c>
      <c r="AR38" s="5">
        <v>2</v>
      </c>
      <c r="AS38" s="5">
        <v>3</v>
      </c>
      <c r="AT38" s="5">
        <v>2</v>
      </c>
      <c r="AU38" s="5">
        <v>3</v>
      </c>
      <c r="AV38" s="5">
        <v>3</v>
      </c>
      <c r="AW38" s="11"/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11"/>
      <c r="BG38" s="11">
        <f>SUM(E38:AW38)</f>
        <v>83</v>
      </c>
      <c r="BH38" s="54">
        <f t="shared" si="4"/>
        <v>32</v>
      </c>
      <c r="BI38" t="s">
        <v>119</v>
      </c>
      <c r="BJ38" t="s">
        <v>119</v>
      </c>
      <c r="BK38" t="s">
        <v>119</v>
      </c>
    </row>
    <row r="39" spans="1:63" ht="12.75" hidden="1">
      <c r="A39" s="389"/>
      <c r="B39" s="309" t="s">
        <v>247</v>
      </c>
      <c r="C39" s="325" t="s">
        <v>227</v>
      </c>
      <c r="D39" s="5" t="s">
        <v>11</v>
      </c>
      <c r="E39" s="4"/>
      <c r="F39" s="4"/>
      <c r="G39" s="4"/>
      <c r="H39" s="4"/>
      <c r="I39" s="4"/>
      <c r="J39" s="4"/>
      <c r="K39" s="4"/>
      <c r="L39" s="4"/>
      <c r="M39" s="4"/>
      <c r="N39" s="26"/>
      <c r="O39" s="5"/>
      <c r="P39" s="5"/>
      <c r="Q39" s="5"/>
      <c r="R39" s="5"/>
      <c r="S39" s="5"/>
      <c r="T39" s="5"/>
      <c r="U39" s="5"/>
      <c r="V39" s="198"/>
      <c r="W39" s="198"/>
      <c r="X39" s="198"/>
      <c r="Y39" s="5"/>
      <c r="Z39" s="5"/>
      <c r="AA39" s="5"/>
      <c r="AB39" s="5"/>
      <c r="AC39" s="26"/>
      <c r="AD39" s="26"/>
      <c r="AE39" s="26"/>
      <c r="AF39" s="26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11"/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11"/>
      <c r="BG39" s="11"/>
      <c r="BH39" s="54"/>
      <c r="BI39"/>
      <c r="BJ39"/>
      <c r="BK39"/>
    </row>
    <row r="40" spans="1:63" ht="12.75" hidden="1">
      <c r="A40" s="389"/>
      <c r="B40" s="261"/>
      <c r="C40" s="326"/>
      <c r="D40" s="5" t="s">
        <v>12</v>
      </c>
      <c r="E40" s="4"/>
      <c r="F40" s="4"/>
      <c r="G40" s="4"/>
      <c r="H40" s="4"/>
      <c r="I40" s="4"/>
      <c r="J40" s="4"/>
      <c r="K40" s="4"/>
      <c r="L40" s="4"/>
      <c r="M40" s="4"/>
      <c r="N40" s="26"/>
      <c r="O40" s="5"/>
      <c r="P40" s="5"/>
      <c r="Q40" s="5"/>
      <c r="R40" s="5"/>
      <c r="S40" s="5"/>
      <c r="T40" s="5"/>
      <c r="U40" s="5"/>
      <c r="V40" s="198"/>
      <c r="W40" s="198"/>
      <c r="X40" s="198"/>
      <c r="Y40" s="5"/>
      <c r="Z40" s="5"/>
      <c r="AA40" s="5"/>
      <c r="AB40" s="5"/>
      <c r="AC40" s="26"/>
      <c r="AD40" s="26"/>
      <c r="AE40" s="26"/>
      <c r="AF40" s="26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11"/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11"/>
      <c r="BG40" s="11"/>
      <c r="BH40" s="54"/>
      <c r="BI40"/>
      <c r="BJ40"/>
      <c r="BK40"/>
    </row>
    <row r="41" spans="1:60" ht="26.25" customHeight="1" hidden="1">
      <c r="A41" s="389"/>
      <c r="B41" s="262" t="s">
        <v>32</v>
      </c>
      <c r="C41" s="308" t="s">
        <v>33</v>
      </c>
      <c r="D41" s="5" t="s">
        <v>11</v>
      </c>
      <c r="E41" s="4"/>
      <c r="F41" s="4"/>
      <c r="G41" s="4"/>
      <c r="H41" s="4"/>
      <c r="I41" s="4"/>
      <c r="J41" s="4"/>
      <c r="K41" s="4"/>
      <c r="L41" s="5"/>
      <c r="M41" s="5"/>
      <c r="N41" s="25"/>
      <c r="O41" s="5"/>
      <c r="P41" s="5"/>
      <c r="Q41" s="5"/>
      <c r="R41" s="5"/>
      <c r="S41" s="5"/>
      <c r="T41" s="5"/>
      <c r="U41" s="5"/>
      <c r="V41" s="198">
        <v>0</v>
      </c>
      <c r="W41" s="198">
        <v>0</v>
      </c>
      <c r="X41" s="198">
        <v>0</v>
      </c>
      <c r="Y41" s="5"/>
      <c r="Z41" s="5"/>
      <c r="AA41" s="5"/>
      <c r="AB41" s="5"/>
      <c r="AC41" s="10"/>
      <c r="AD41" s="5"/>
      <c r="AE41" s="10"/>
      <c r="AF41" s="5"/>
      <c r="AG41" s="4"/>
      <c r="AH41" s="4"/>
      <c r="AI41" s="4"/>
      <c r="AJ41" s="4"/>
      <c r="AK41" s="5"/>
      <c r="AL41" s="27"/>
      <c r="AM41" s="11"/>
      <c r="AN41" s="24"/>
      <c r="AO41" s="4"/>
      <c r="AP41" s="4"/>
      <c r="AQ41" s="4"/>
      <c r="AR41" s="4"/>
      <c r="AS41" s="24"/>
      <c r="AT41" s="4"/>
      <c r="AU41" s="11"/>
      <c r="AV41" s="11"/>
      <c r="AW41" s="169"/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11">
        <f>SUM(E41:BE41)</f>
        <v>0</v>
      </c>
      <c r="BG41" s="11">
        <f>SUM(E41:AX41)</f>
        <v>0</v>
      </c>
      <c r="BH41" s="54">
        <f>SUM(E41:U41)</f>
        <v>0</v>
      </c>
    </row>
    <row r="42" spans="1:60" ht="12.75" customHeight="1" hidden="1">
      <c r="A42" s="389"/>
      <c r="B42" s="262"/>
      <c r="C42" s="308"/>
      <c r="D42" s="5" t="s">
        <v>12</v>
      </c>
      <c r="E42" s="4"/>
      <c r="F42" s="4"/>
      <c r="G42" s="4"/>
      <c r="H42" s="4"/>
      <c r="I42" s="4"/>
      <c r="J42" s="4"/>
      <c r="K42" s="4"/>
      <c r="L42" s="5"/>
      <c r="M42" s="5"/>
      <c r="N42" s="25"/>
      <c r="O42" s="5"/>
      <c r="P42" s="5"/>
      <c r="Q42" s="5"/>
      <c r="R42" s="5"/>
      <c r="S42" s="5"/>
      <c r="T42" s="5"/>
      <c r="U42" s="5"/>
      <c r="V42" s="198">
        <v>0</v>
      </c>
      <c r="W42" s="198">
        <v>0</v>
      </c>
      <c r="X42" s="198">
        <v>0</v>
      </c>
      <c r="Y42" s="5"/>
      <c r="Z42" s="5"/>
      <c r="AA42" s="5"/>
      <c r="AB42" s="5"/>
      <c r="AC42" s="10"/>
      <c r="AD42" s="5"/>
      <c r="AE42" s="10"/>
      <c r="AF42" s="5"/>
      <c r="AG42" s="4"/>
      <c r="AH42" s="4"/>
      <c r="AI42" s="4"/>
      <c r="AJ42" s="4"/>
      <c r="AK42" s="5"/>
      <c r="AL42" s="27"/>
      <c r="AM42" s="11"/>
      <c r="AN42" s="24"/>
      <c r="AO42" s="4"/>
      <c r="AP42" s="4"/>
      <c r="AQ42" s="4"/>
      <c r="AR42" s="4"/>
      <c r="AS42" s="24"/>
      <c r="AT42" s="4"/>
      <c r="AU42" s="11"/>
      <c r="AV42" s="11"/>
      <c r="AW42" s="169"/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11">
        <f>SUM(E42:BE42)</f>
        <v>0</v>
      </c>
      <c r="BG42" s="11">
        <f>SUM(E42:AX42)</f>
        <v>0</v>
      </c>
      <c r="BH42" s="54">
        <f>SUM(E42:U42)</f>
        <v>0</v>
      </c>
    </row>
    <row r="43" spans="1:60" ht="25.5" customHeight="1" hidden="1">
      <c r="A43" s="389"/>
      <c r="B43" s="309" t="s">
        <v>34</v>
      </c>
      <c r="C43" s="315" t="s">
        <v>35</v>
      </c>
      <c r="D43" s="5" t="s">
        <v>11</v>
      </c>
      <c r="E43" s="4"/>
      <c r="F43" s="4"/>
      <c r="G43" s="4"/>
      <c r="H43" s="4"/>
      <c r="I43" s="4"/>
      <c r="J43" s="4"/>
      <c r="K43" s="4"/>
      <c r="L43" s="5"/>
      <c r="M43" s="5"/>
      <c r="N43" s="25"/>
      <c r="O43" s="5"/>
      <c r="P43" s="5"/>
      <c r="Q43" s="5"/>
      <c r="R43" s="5"/>
      <c r="S43" s="5"/>
      <c r="T43" s="5"/>
      <c r="U43" s="5"/>
      <c r="V43" s="198">
        <v>0</v>
      </c>
      <c r="W43" s="198">
        <v>0</v>
      </c>
      <c r="X43" s="198">
        <v>0</v>
      </c>
      <c r="Y43" s="5"/>
      <c r="Z43" s="5"/>
      <c r="AA43" s="5"/>
      <c r="AB43" s="5"/>
      <c r="AC43" s="10"/>
      <c r="AD43" s="5"/>
      <c r="AE43" s="10"/>
      <c r="AF43" s="5"/>
      <c r="AG43" s="4"/>
      <c r="AH43" s="4"/>
      <c r="AI43" s="4"/>
      <c r="AJ43" s="4"/>
      <c r="AK43" s="5"/>
      <c r="AL43" s="27"/>
      <c r="AM43" s="11"/>
      <c r="AN43" s="24"/>
      <c r="AO43" s="4"/>
      <c r="AP43" s="4"/>
      <c r="AQ43" s="4"/>
      <c r="AR43" s="4"/>
      <c r="AS43" s="24"/>
      <c r="AT43" s="4"/>
      <c r="AU43" s="11"/>
      <c r="AV43" s="11"/>
      <c r="AW43" s="169"/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11">
        <f>SUM(E43:BE43)</f>
        <v>0</v>
      </c>
      <c r="BG43" s="11">
        <f>SUM(E43:AX43)</f>
        <v>0</v>
      </c>
      <c r="BH43" s="54">
        <f>SUM(E43:U43)</f>
        <v>0</v>
      </c>
    </row>
    <row r="44" spans="1:60" ht="12.75" customHeight="1" hidden="1">
      <c r="A44" s="389"/>
      <c r="B44" s="261"/>
      <c r="C44" s="316"/>
      <c r="D44" s="5" t="s">
        <v>12</v>
      </c>
      <c r="E44" s="4"/>
      <c r="F44" s="4"/>
      <c r="G44" s="4"/>
      <c r="H44" s="4"/>
      <c r="I44" s="4"/>
      <c r="J44" s="4"/>
      <c r="K44" s="4"/>
      <c r="L44" s="5"/>
      <c r="M44" s="5"/>
      <c r="N44" s="25"/>
      <c r="O44" s="5"/>
      <c r="P44" s="5"/>
      <c r="Q44" s="5"/>
      <c r="R44" s="5"/>
      <c r="S44" s="5"/>
      <c r="T44" s="5"/>
      <c r="U44" s="5"/>
      <c r="V44" s="198">
        <v>0</v>
      </c>
      <c r="W44" s="198">
        <v>0</v>
      </c>
      <c r="X44" s="198">
        <v>0</v>
      </c>
      <c r="Y44" s="5"/>
      <c r="Z44" s="5"/>
      <c r="AA44" s="5"/>
      <c r="AB44" s="5"/>
      <c r="AC44" s="10"/>
      <c r="AD44" s="5"/>
      <c r="AE44" s="10"/>
      <c r="AF44" s="5"/>
      <c r="AG44" s="4"/>
      <c r="AH44" s="4"/>
      <c r="AI44" s="4"/>
      <c r="AJ44" s="4"/>
      <c r="AK44" s="5"/>
      <c r="AL44" s="27"/>
      <c r="AM44" s="11"/>
      <c r="AN44" s="24"/>
      <c r="AO44" s="4"/>
      <c r="AP44" s="4"/>
      <c r="AQ44" s="4"/>
      <c r="AR44" s="4"/>
      <c r="AS44" s="24"/>
      <c r="AT44" s="4"/>
      <c r="AU44" s="11"/>
      <c r="AV44" s="11"/>
      <c r="AW44" s="169"/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11">
        <f>SUM(E44:BE44)</f>
        <v>0</v>
      </c>
      <c r="BG44" s="11">
        <f>SUM(E44:AX44)</f>
        <v>0</v>
      </c>
      <c r="BH44" s="54">
        <f>SUM(E44:U44)</f>
        <v>0</v>
      </c>
    </row>
    <row r="45" spans="1:63" ht="18.75" customHeight="1">
      <c r="A45" s="389"/>
      <c r="B45" s="370" t="s">
        <v>91</v>
      </c>
      <c r="C45" s="312" t="s">
        <v>92</v>
      </c>
      <c r="D45" s="6" t="s">
        <v>11</v>
      </c>
      <c r="E45" s="7">
        <f>E57+E59+E61</f>
        <v>3</v>
      </c>
      <c r="F45" s="7">
        <f aca="true" t="shared" si="5" ref="F45:AW45">F57+F59+F61</f>
        <v>3</v>
      </c>
      <c r="G45" s="7">
        <f t="shared" si="5"/>
        <v>3</v>
      </c>
      <c r="H45" s="7">
        <f t="shared" si="5"/>
        <v>3</v>
      </c>
      <c r="I45" s="7">
        <f t="shared" si="5"/>
        <v>3</v>
      </c>
      <c r="J45" s="7">
        <f t="shared" si="5"/>
        <v>3</v>
      </c>
      <c r="K45" s="7">
        <f t="shared" si="5"/>
        <v>3</v>
      </c>
      <c r="L45" s="7">
        <f t="shared" si="5"/>
        <v>3</v>
      </c>
      <c r="M45" s="7">
        <f t="shared" si="5"/>
        <v>3</v>
      </c>
      <c r="N45" s="7">
        <f t="shared" si="5"/>
        <v>3</v>
      </c>
      <c r="O45" s="7">
        <f t="shared" si="5"/>
        <v>3</v>
      </c>
      <c r="P45" s="7">
        <f t="shared" si="5"/>
        <v>3</v>
      </c>
      <c r="Q45" s="7">
        <f t="shared" si="5"/>
        <v>3</v>
      </c>
      <c r="R45" s="7">
        <f t="shared" si="5"/>
        <v>3</v>
      </c>
      <c r="S45" s="7">
        <f t="shared" si="5"/>
        <v>3</v>
      </c>
      <c r="T45" s="7">
        <f t="shared" si="5"/>
        <v>8</v>
      </c>
      <c r="U45" s="7">
        <f t="shared" si="5"/>
        <v>11</v>
      </c>
      <c r="V45" s="198">
        <f t="shared" si="5"/>
        <v>0</v>
      </c>
      <c r="W45" s="198">
        <f t="shared" si="5"/>
        <v>0</v>
      </c>
      <c r="X45" s="198">
        <f t="shared" si="5"/>
        <v>0</v>
      </c>
      <c r="Y45" s="7">
        <f t="shared" si="5"/>
        <v>6</v>
      </c>
      <c r="Z45" s="7">
        <f t="shared" si="5"/>
        <v>6</v>
      </c>
      <c r="AA45" s="7">
        <f t="shared" si="5"/>
        <v>6</v>
      </c>
      <c r="AB45" s="7">
        <f t="shared" si="5"/>
        <v>6</v>
      </c>
      <c r="AC45" s="7">
        <f t="shared" si="5"/>
        <v>6</v>
      </c>
      <c r="AD45" s="7">
        <f t="shared" si="5"/>
        <v>2</v>
      </c>
      <c r="AE45" s="7">
        <f t="shared" si="5"/>
        <v>0</v>
      </c>
      <c r="AF45" s="7">
        <f t="shared" si="5"/>
        <v>0</v>
      </c>
      <c r="AG45" s="7">
        <f t="shared" si="5"/>
        <v>0</v>
      </c>
      <c r="AH45" s="7">
        <f t="shared" si="5"/>
        <v>0</v>
      </c>
      <c r="AI45" s="7">
        <f t="shared" si="5"/>
        <v>0</v>
      </c>
      <c r="AJ45" s="7">
        <f t="shared" si="5"/>
        <v>0</v>
      </c>
      <c r="AK45" s="7">
        <f t="shared" si="5"/>
        <v>0</v>
      </c>
      <c r="AL45" s="7">
        <f t="shared" si="5"/>
        <v>0</v>
      </c>
      <c r="AM45" s="7">
        <f t="shared" si="5"/>
        <v>0</v>
      </c>
      <c r="AN45" s="7">
        <f t="shared" si="5"/>
        <v>0</v>
      </c>
      <c r="AO45" s="7">
        <f t="shared" si="5"/>
        <v>0</v>
      </c>
      <c r="AP45" s="7">
        <f t="shared" si="5"/>
        <v>0</v>
      </c>
      <c r="AQ45" s="7">
        <f t="shared" si="5"/>
        <v>0</v>
      </c>
      <c r="AR45" s="7">
        <f t="shared" si="5"/>
        <v>0</v>
      </c>
      <c r="AS45" s="7">
        <f t="shared" si="5"/>
        <v>0</v>
      </c>
      <c r="AT45" s="7">
        <f t="shared" si="5"/>
        <v>0</v>
      </c>
      <c r="AU45" s="7">
        <f t="shared" si="5"/>
        <v>0</v>
      </c>
      <c r="AV45" s="7">
        <f t="shared" si="5"/>
        <v>0</v>
      </c>
      <c r="AW45" s="7">
        <f t="shared" si="5"/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11">
        <f>SUM(E45:BE45)</f>
        <v>142</v>
      </c>
      <c r="BG45" s="11"/>
      <c r="BH45" s="54">
        <f>SUM(E45:U45)</f>
        <v>64</v>
      </c>
      <c r="BI45" s="42">
        <v>142</v>
      </c>
      <c r="BJ45" s="42">
        <v>119</v>
      </c>
      <c r="BK45" s="42">
        <v>23</v>
      </c>
    </row>
    <row r="46" spans="1:63" ht="15.75" customHeight="1">
      <c r="A46" s="389"/>
      <c r="B46" s="371"/>
      <c r="C46" s="313"/>
      <c r="D46" s="6" t="s">
        <v>12</v>
      </c>
      <c r="E46" s="7">
        <f>E58+E60+E62</f>
        <v>2</v>
      </c>
      <c r="F46" s="7">
        <f aca="true" t="shared" si="6" ref="F46:AW46">F58+F60+F62</f>
        <v>2</v>
      </c>
      <c r="G46" s="7">
        <f t="shared" si="6"/>
        <v>2</v>
      </c>
      <c r="H46" s="7">
        <f t="shared" si="6"/>
        <v>2</v>
      </c>
      <c r="I46" s="7">
        <f t="shared" si="6"/>
        <v>2</v>
      </c>
      <c r="J46" s="7">
        <f t="shared" si="6"/>
        <v>2</v>
      </c>
      <c r="K46" s="7">
        <f t="shared" si="6"/>
        <v>2</v>
      </c>
      <c r="L46" s="7">
        <f t="shared" si="6"/>
        <v>2</v>
      </c>
      <c r="M46" s="7">
        <f t="shared" si="6"/>
        <v>2</v>
      </c>
      <c r="N46" s="7">
        <f t="shared" si="6"/>
        <v>2</v>
      </c>
      <c r="O46" s="7">
        <f t="shared" si="6"/>
        <v>2</v>
      </c>
      <c r="P46" s="7">
        <f t="shared" si="6"/>
        <v>2</v>
      </c>
      <c r="Q46" s="7">
        <f t="shared" si="6"/>
        <v>2</v>
      </c>
      <c r="R46" s="7">
        <f t="shared" si="6"/>
        <v>2</v>
      </c>
      <c r="S46" s="7">
        <f t="shared" si="6"/>
        <v>2</v>
      </c>
      <c r="T46" s="7">
        <f t="shared" si="6"/>
        <v>4</v>
      </c>
      <c r="U46" s="7">
        <f t="shared" si="6"/>
        <v>6</v>
      </c>
      <c r="V46" s="198">
        <f t="shared" si="6"/>
        <v>0</v>
      </c>
      <c r="W46" s="198">
        <f t="shared" si="6"/>
        <v>0</v>
      </c>
      <c r="X46" s="198">
        <f t="shared" si="6"/>
        <v>0</v>
      </c>
      <c r="Y46" s="7">
        <f t="shared" si="6"/>
        <v>3</v>
      </c>
      <c r="Z46" s="7">
        <f t="shared" si="6"/>
        <v>3</v>
      </c>
      <c r="AA46" s="7">
        <f t="shared" si="6"/>
        <v>3</v>
      </c>
      <c r="AB46" s="7">
        <f t="shared" si="6"/>
        <v>3</v>
      </c>
      <c r="AC46" s="7">
        <f t="shared" si="6"/>
        <v>3</v>
      </c>
      <c r="AD46" s="7">
        <f t="shared" si="6"/>
        <v>1</v>
      </c>
      <c r="AE46" s="7">
        <f t="shared" si="6"/>
        <v>0</v>
      </c>
      <c r="AF46" s="7">
        <f t="shared" si="6"/>
        <v>0</v>
      </c>
      <c r="AG46" s="7">
        <f t="shared" si="6"/>
        <v>0</v>
      </c>
      <c r="AH46" s="7">
        <f t="shared" si="6"/>
        <v>0</v>
      </c>
      <c r="AI46" s="7">
        <f t="shared" si="6"/>
        <v>0</v>
      </c>
      <c r="AJ46" s="7">
        <f t="shared" si="6"/>
        <v>0</v>
      </c>
      <c r="AK46" s="7">
        <f t="shared" si="6"/>
        <v>0</v>
      </c>
      <c r="AL46" s="7">
        <f t="shared" si="6"/>
        <v>0</v>
      </c>
      <c r="AM46" s="7">
        <f t="shared" si="6"/>
        <v>0</v>
      </c>
      <c r="AN46" s="7">
        <f t="shared" si="6"/>
        <v>0</v>
      </c>
      <c r="AO46" s="7">
        <f t="shared" si="6"/>
        <v>0</v>
      </c>
      <c r="AP46" s="7">
        <f t="shared" si="6"/>
        <v>0</v>
      </c>
      <c r="AQ46" s="7">
        <f t="shared" si="6"/>
        <v>0</v>
      </c>
      <c r="AR46" s="7">
        <f t="shared" si="6"/>
        <v>0</v>
      </c>
      <c r="AS46" s="7">
        <f t="shared" si="6"/>
        <v>0</v>
      </c>
      <c r="AT46" s="7">
        <f t="shared" si="6"/>
        <v>0</v>
      </c>
      <c r="AU46" s="7">
        <f t="shared" si="6"/>
        <v>0</v>
      </c>
      <c r="AV46" s="7">
        <f t="shared" si="6"/>
        <v>0</v>
      </c>
      <c r="AW46" s="7">
        <f t="shared" si="6"/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11"/>
      <c r="BG46" s="11">
        <v>71</v>
      </c>
      <c r="BH46" s="54"/>
      <c r="BI46" t="s">
        <v>119</v>
      </c>
      <c r="BJ46" t="s">
        <v>119</v>
      </c>
      <c r="BK46" t="s">
        <v>119</v>
      </c>
    </row>
    <row r="47" spans="1:60" ht="12.75" customHeight="1" hidden="1">
      <c r="A47" s="389"/>
      <c r="B47" s="314" t="s">
        <v>15</v>
      </c>
      <c r="C47" s="314" t="s">
        <v>16</v>
      </c>
      <c r="D47" s="6" t="s">
        <v>11</v>
      </c>
      <c r="E47" s="7"/>
      <c r="F47" s="7"/>
      <c r="G47" s="7"/>
      <c r="H47" s="7"/>
      <c r="I47" s="7"/>
      <c r="J47" s="7"/>
      <c r="K47" s="7"/>
      <c r="L47" s="6"/>
      <c r="M47" s="6"/>
      <c r="N47" s="25"/>
      <c r="O47" s="6"/>
      <c r="P47" s="6"/>
      <c r="Q47" s="6"/>
      <c r="R47" s="6"/>
      <c r="S47" s="6"/>
      <c r="T47" s="6"/>
      <c r="U47" s="6"/>
      <c r="V47" s="198">
        <f aca="true" t="shared" si="7" ref="V47:X54">V59+V61+V63</f>
        <v>0</v>
      </c>
      <c r="W47" s="198">
        <f t="shared" si="7"/>
        <v>0</v>
      </c>
      <c r="X47" s="198">
        <f t="shared" si="7"/>
        <v>0</v>
      </c>
      <c r="Y47" s="6"/>
      <c r="Z47" s="6"/>
      <c r="AA47" s="6"/>
      <c r="AB47" s="6"/>
      <c r="AC47" s="10"/>
      <c r="AD47" s="6"/>
      <c r="AE47" s="10"/>
      <c r="AF47" s="6"/>
      <c r="AG47" s="7"/>
      <c r="AH47" s="7"/>
      <c r="AI47" s="7"/>
      <c r="AJ47" s="7"/>
      <c r="AK47" s="6"/>
      <c r="AL47" s="27"/>
      <c r="AM47" s="11"/>
      <c r="AN47" s="24"/>
      <c r="AO47" s="7"/>
      <c r="AP47" s="7"/>
      <c r="AQ47" s="7"/>
      <c r="AR47" s="7"/>
      <c r="AS47" s="24"/>
      <c r="AT47" s="7"/>
      <c r="AU47" s="11"/>
      <c r="AV47" s="11"/>
      <c r="AW47" s="169"/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11">
        <f aca="true" t="shared" si="8" ref="BF47:BF56">SUM(E47:BE47)</f>
        <v>0</v>
      </c>
      <c r="BG47" s="11">
        <f aca="true" t="shared" si="9" ref="BG47:BG56">SUM(E47:AX47)</f>
        <v>0</v>
      </c>
      <c r="BH47" s="54">
        <f aca="true" t="shared" si="10" ref="BH47:BH71">SUM(E47:U47)</f>
        <v>0</v>
      </c>
    </row>
    <row r="48" spans="1:60" ht="12.75" customHeight="1" hidden="1">
      <c r="A48" s="389"/>
      <c r="B48" s="314"/>
      <c r="C48" s="314"/>
      <c r="D48" s="6" t="s">
        <v>12</v>
      </c>
      <c r="E48" s="7"/>
      <c r="F48" s="7"/>
      <c r="G48" s="7"/>
      <c r="H48" s="7"/>
      <c r="I48" s="7"/>
      <c r="J48" s="7"/>
      <c r="K48" s="7"/>
      <c r="L48" s="6"/>
      <c r="M48" s="6"/>
      <c r="N48" s="25"/>
      <c r="O48" s="6"/>
      <c r="P48" s="6"/>
      <c r="Q48" s="6"/>
      <c r="R48" s="6"/>
      <c r="S48" s="6"/>
      <c r="T48" s="6"/>
      <c r="U48" s="6"/>
      <c r="V48" s="198">
        <f t="shared" si="7"/>
        <v>0</v>
      </c>
      <c r="W48" s="198">
        <f t="shared" si="7"/>
        <v>0</v>
      </c>
      <c r="X48" s="198">
        <f t="shared" si="7"/>
        <v>0</v>
      </c>
      <c r="Y48" s="6"/>
      <c r="Z48" s="6"/>
      <c r="AA48" s="6"/>
      <c r="AB48" s="6"/>
      <c r="AC48" s="10"/>
      <c r="AD48" s="6"/>
      <c r="AE48" s="10"/>
      <c r="AF48" s="6"/>
      <c r="AG48" s="7"/>
      <c r="AH48" s="7"/>
      <c r="AI48" s="7"/>
      <c r="AJ48" s="7"/>
      <c r="AK48" s="6"/>
      <c r="AL48" s="27"/>
      <c r="AM48" s="11"/>
      <c r="AN48" s="24"/>
      <c r="AO48" s="7"/>
      <c r="AP48" s="7"/>
      <c r="AQ48" s="7"/>
      <c r="AR48" s="7"/>
      <c r="AS48" s="24"/>
      <c r="AT48" s="7"/>
      <c r="AU48" s="11"/>
      <c r="AV48" s="11"/>
      <c r="AW48" s="169"/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11">
        <f t="shared" si="8"/>
        <v>0</v>
      </c>
      <c r="BG48" s="11">
        <f t="shared" si="9"/>
        <v>0</v>
      </c>
      <c r="BH48" s="54">
        <f t="shared" si="10"/>
        <v>0</v>
      </c>
    </row>
    <row r="49" spans="1:60" ht="14.25" customHeight="1" hidden="1">
      <c r="A49" s="389"/>
      <c r="B49" s="314" t="s">
        <v>36</v>
      </c>
      <c r="C49" s="345" t="s">
        <v>37</v>
      </c>
      <c r="D49" s="6" t="s">
        <v>11</v>
      </c>
      <c r="E49" s="7"/>
      <c r="F49" s="7"/>
      <c r="G49" s="7"/>
      <c r="H49" s="7"/>
      <c r="I49" s="7"/>
      <c r="J49" s="7"/>
      <c r="K49" s="7"/>
      <c r="L49" s="6"/>
      <c r="M49" s="6"/>
      <c r="N49" s="25"/>
      <c r="O49" s="6"/>
      <c r="P49" s="6"/>
      <c r="Q49" s="6"/>
      <c r="R49" s="6"/>
      <c r="S49" s="6"/>
      <c r="T49" s="6"/>
      <c r="U49" s="6"/>
      <c r="V49" s="198">
        <f t="shared" si="7"/>
        <v>0</v>
      </c>
      <c r="W49" s="198">
        <f t="shared" si="7"/>
        <v>0</v>
      </c>
      <c r="X49" s="198">
        <f t="shared" si="7"/>
        <v>0</v>
      </c>
      <c r="Y49" s="6"/>
      <c r="Z49" s="6"/>
      <c r="AA49" s="6"/>
      <c r="AB49" s="6"/>
      <c r="AC49" s="10"/>
      <c r="AD49" s="6"/>
      <c r="AE49" s="10"/>
      <c r="AF49" s="6"/>
      <c r="AG49" s="7"/>
      <c r="AH49" s="7"/>
      <c r="AI49" s="7"/>
      <c r="AJ49" s="7"/>
      <c r="AK49" s="6"/>
      <c r="AL49" s="27"/>
      <c r="AM49" s="11"/>
      <c r="AN49" s="24"/>
      <c r="AO49" s="7"/>
      <c r="AP49" s="7"/>
      <c r="AQ49" s="7"/>
      <c r="AR49" s="7"/>
      <c r="AS49" s="24"/>
      <c r="AT49" s="7"/>
      <c r="AU49" s="11"/>
      <c r="AV49" s="11"/>
      <c r="AW49" s="169"/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11">
        <f t="shared" si="8"/>
        <v>0</v>
      </c>
      <c r="BG49" s="11">
        <f t="shared" si="9"/>
        <v>0</v>
      </c>
      <c r="BH49" s="54">
        <f t="shared" si="10"/>
        <v>0</v>
      </c>
    </row>
    <row r="50" spans="1:60" ht="65.25" customHeight="1" hidden="1">
      <c r="A50" s="389"/>
      <c r="B50" s="314"/>
      <c r="C50" s="346"/>
      <c r="D50" s="6" t="s">
        <v>12</v>
      </c>
      <c r="E50" s="7"/>
      <c r="F50" s="7"/>
      <c r="G50" s="7"/>
      <c r="H50" s="7"/>
      <c r="I50" s="7"/>
      <c r="J50" s="7"/>
      <c r="K50" s="7"/>
      <c r="L50" s="6"/>
      <c r="M50" s="6"/>
      <c r="N50" s="25"/>
      <c r="O50" s="6"/>
      <c r="P50" s="6"/>
      <c r="Q50" s="6"/>
      <c r="R50" s="6"/>
      <c r="S50" s="6"/>
      <c r="T50" s="6"/>
      <c r="U50" s="6"/>
      <c r="V50" s="198">
        <f t="shared" si="7"/>
        <v>0</v>
      </c>
      <c r="W50" s="198">
        <f t="shared" si="7"/>
        <v>0</v>
      </c>
      <c r="X50" s="198">
        <f t="shared" si="7"/>
        <v>0</v>
      </c>
      <c r="Y50" s="6"/>
      <c r="Z50" s="6"/>
      <c r="AA50" s="6"/>
      <c r="AB50" s="6"/>
      <c r="AC50" s="10"/>
      <c r="AD50" s="6"/>
      <c r="AE50" s="10"/>
      <c r="AF50" s="6"/>
      <c r="AG50" s="7"/>
      <c r="AH50" s="7"/>
      <c r="AI50" s="7"/>
      <c r="AJ50" s="7"/>
      <c r="AK50" s="6"/>
      <c r="AL50" s="27"/>
      <c r="AM50" s="11"/>
      <c r="AN50" s="24"/>
      <c r="AO50" s="7"/>
      <c r="AP50" s="7"/>
      <c r="AQ50" s="7"/>
      <c r="AR50" s="7"/>
      <c r="AS50" s="24"/>
      <c r="AT50" s="7"/>
      <c r="AU50" s="11"/>
      <c r="AV50" s="11"/>
      <c r="AW50" s="169"/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11">
        <f t="shared" si="8"/>
        <v>0</v>
      </c>
      <c r="BG50" s="11">
        <f t="shared" si="9"/>
        <v>0</v>
      </c>
      <c r="BH50" s="54">
        <f t="shared" si="10"/>
        <v>0</v>
      </c>
    </row>
    <row r="51" spans="1:60" ht="12.75" customHeight="1" hidden="1">
      <c r="A51" s="389"/>
      <c r="B51" s="355" t="s">
        <v>38</v>
      </c>
      <c r="C51" s="327" t="s">
        <v>39</v>
      </c>
      <c r="D51" s="10" t="s">
        <v>11</v>
      </c>
      <c r="E51" s="11"/>
      <c r="F51" s="11"/>
      <c r="G51" s="11"/>
      <c r="H51" s="11"/>
      <c r="I51" s="11"/>
      <c r="J51" s="11"/>
      <c r="K51" s="11"/>
      <c r="L51" s="10"/>
      <c r="M51" s="10"/>
      <c r="N51" s="25"/>
      <c r="O51" s="10"/>
      <c r="P51" s="10"/>
      <c r="Q51" s="10"/>
      <c r="R51" s="10"/>
      <c r="S51" s="10"/>
      <c r="T51" s="10"/>
      <c r="U51" s="10"/>
      <c r="V51" s="198">
        <f t="shared" si="7"/>
        <v>0</v>
      </c>
      <c r="W51" s="198">
        <f t="shared" si="7"/>
        <v>0</v>
      </c>
      <c r="X51" s="198">
        <f t="shared" si="7"/>
        <v>0</v>
      </c>
      <c r="Y51" s="10"/>
      <c r="Z51" s="10"/>
      <c r="AA51" s="10"/>
      <c r="AB51" s="10"/>
      <c r="AC51" s="10"/>
      <c r="AD51" s="10"/>
      <c r="AE51" s="10"/>
      <c r="AF51" s="10"/>
      <c r="AG51" s="11"/>
      <c r="AH51" s="11"/>
      <c r="AI51" s="11"/>
      <c r="AJ51" s="11"/>
      <c r="AK51" s="10"/>
      <c r="AL51" s="27"/>
      <c r="AM51" s="11"/>
      <c r="AN51" s="24"/>
      <c r="AO51" s="11"/>
      <c r="AP51" s="11"/>
      <c r="AQ51" s="11"/>
      <c r="AR51" s="11"/>
      <c r="AS51" s="24"/>
      <c r="AT51" s="11"/>
      <c r="AU51" s="11"/>
      <c r="AV51" s="11"/>
      <c r="AW51" s="169"/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11">
        <f t="shared" si="8"/>
        <v>0</v>
      </c>
      <c r="BG51" s="11">
        <f t="shared" si="9"/>
        <v>0</v>
      </c>
      <c r="BH51" s="54">
        <f t="shared" si="10"/>
        <v>0</v>
      </c>
    </row>
    <row r="52" spans="1:60" ht="28.5" customHeight="1" hidden="1">
      <c r="A52" s="389"/>
      <c r="B52" s="355"/>
      <c r="C52" s="328"/>
      <c r="D52" s="10" t="s">
        <v>12</v>
      </c>
      <c r="E52" s="11"/>
      <c r="F52" s="11"/>
      <c r="G52" s="11"/>
      <c r="H52" s="11"/>
      <c r="I52" s="11"/>
      <c r="J52" s="11"/>
      <c r="K52" s="11"/>
      <c r="L52" s="10"/>
      <c r="M52" s="10"/>
      <c r="N52" s="25"/>
      <c r="O52" s="10"/>
      <c r="P52" s="10"/>
      <c r="Q52" s="10"/>
      <c r="R52" s="10"/>
      <c r="S52" s="10"/>
      <c r="T52" s="10"/>
      <c r="U52" s="10"/>
      <c r="V52" s="198">
        <f t="shared" si="7"/>
        <v>0</v>
      </c>
      <c r="W52" s="198">
        <f t="shared" si="7"/>
        <v>0</v>
      </c>
      <c r="X52" s="198">
        <f t="shared" si="7"/>
        <v>0</v>
      </c>
      <c r="Y52" s="10"/>
      <c r="Z52" s="10"/>
      <c r="AA52" s="10"/>
      <c r="AB52" s="10"/>
      <c r="AC52" s="10"/>
      <c r="AD52" s="10"/>
      <c r="AE52" s="10"/>
      <c r="AF52" s="10"/>
      <c r="AG52" s="11"/>
      <c r="AH52" s="11"/>
      <c r="AI52" s="11"/>
      <c r="AJ52" s="11"/>
      <c r="AK52" s="10"/>
      <c r="AL52" s="27"/>
      <c r="AM52" s="11"/>
      <c r="AN52" s="24"/>
      <c r="AO52" s="11"/>
      <c r="AP52" s="11"/>
      <c r="AQ52" s="11"/>
      <c r="AR52" s="11"/>
      <c r="AS52" s="24"/>
      <c r="AT52" s="11"/>
      <c r="AU52" s="11"/>
      <c r="AV52" s="11"/>
      <c r="AW52" s="169"/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11">
        <f t="shared" si="8"/>
        <v>0</v>
      </c>
      <c r="BG52" s="11">
        <f t="shared" si="9"/>
        <v>0</v>
      </c>
      <c r="BH52" s="54">
        <f t="shared" si="10"/>
        <v>0</v>
      </c>
    </row>
    <row r="53" spans="1:60" ht="12.75" customHeight="1" hidden="1">
      <c r="A53" s="389"/>
      <c r="B53" s="10" t="s">
        <v>42</v>
      </c>
      <c r="C53" s="10"/>
      <c r="D53" s="10" t="s">
        <v>11</v>
      </c>
      <c r="E53" s="11"/>
      <c r="F53" s="11"/>
      <c r="G53" s="11"/>
      <c r="H53" s="11"/>
      <c r="I53" s="11"/>
      <c r="J53" s="11"/>
      <c r="K53" s="11"/>
      <c r="L53" s="10"/>
      <c r="M53" s="10"/>
      <c r="N53" s="25"/>
      <c r="O53" s="10"/>
      <c r="P53" s="10"/>
      <c r="Q53" s="10"/>
      <c r="R53" s="10"/>
      <c r="S53" s="10"/>
      <c r="T53" s="10"/>
      <c r="U53" s="10"/>
      <c r="V53" s="198">
        <f t="shared" si="7"/>
        <v>0</v>
      </c>
      <c r="W53" s="198">
        <f t="shared" si="7"/>
        <v>0</v>
      </c>
      <c r="X53" s="198">
        <f t="shared" si="7"/>
        <v>0</v>
      </c>
      <c r="Y53" s="10"/>
      <c r="Z53" s="10"/>
      <c r="AA53" s="10"/>
      <c r="AB53" s="10"/>
      <c r="AC53" s="10"/>
      <c r="AD53" s="10"/>
      <c r="AE53" s="10"/>
      <c r="AF53" s="10"/>
      <c r="AG53" s="11"/>
      <c r="AH53" s="11"/>
      <c r="AI53" s="11"/>
      <c r="AJ53" s="11"/>
      <c r="AK53" s="10"/>
      <c r="AL53" s="27"/>
      <c r="AM53" s="11"/>
      <c r="AN53" s="24"/>
      <c r="AO53" s="11"/>
      <c r="AP53" s="11"/>
      <c r="AQ53" s="11"/>
      <c r="AR53" s="11"/>
      <c r="AS53" s="24"/>
      <c r="AT53" s="11"/>
      <c r="AU53" s="11"/>
      <c r="AV53" s="11"/>
      <c r="AW53" s="169"/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11">
        <f t="shared" si="8"/>
        <v>0</v>
      </c>
      <c r="BG53" s="11">
        <f t="shared" si="9"/>
        <v>0</v>
      </c>
      <c r="BH53" s="54">
        <f t="shared" si="10"/>
        <v>0</v>
      </c>
    </row>
    <row r="54" spans="1:60" ht="12.75" customHeight="1" hidden="1">
      <c r="A54" s="389"/>
      <c r="B54" s="10" t="s">
        <v>43</v>
      </c>
      <c r="C54" s="10"/>
      <c r="D54" s="10" t="s">
        <v>11</v>
      </c>
      <c r="E54" s="11"/>
      <c r="F54" s="11"/>
      <c r="G54" s="11"/>
      <c r="H54" s="11"/>
      <c r="I54" s="11"/>
      <c r="J54" s="11"/>
      <c r="K54" s="11"/>
      <c r="L54" s="10"/>
      <c r="M54" s="10"/>
      <c r="N54" s="25"/>
      <c r="O54" s="10"/>
      <c r="P54" s="10"/>
      <c r="Q54" s="10"/>
      <c r="R54" s="10"/>
      <c r="S54" s="10"/>
      <c r="T54" s="10"/>
      <c r="U54" s="10"/>
      <c r="V54" s="198">
        <f t="shared" si="7"/>
        <v>0</v>
      </c>
      <c r="W54" s="198">
        <f t="shared" si="7"/>
        <v>0</v>
      </c>
      <c r="X54" s="198">
        <f t="shared" si="7"/>
        <v>0</v>
      </c>
      <c r="Y54" s="10"/>
      <c r="Z54" s="10"/>
      <c r="AA54" s="10"/>
      <c r="AB54" s="10"/>
      <c r="AC54" s="10"/>
      <c r="AD54" s="10"/>
      <c r="AE54" s="10"/>
      <c r="AF54" s="10"/>
      <c r="AG54" s="11"/>
      <c r="AH54" s="11"/>
      <c r="AI54" s="11"/>
      <c r="AJ54" s="11"/>
      <c r="AK54" s="10"/>
      <c r="AL54" s="27"/>
      <c r="AM54" s="11"/>
      <c r="AN54" s="24"/>
      <c r="AO54" s="11"/>
      <c r="AP54" s="11"/>
      <c r="AQ54" s="11"/>
      <c r="AR54" s="11"/>
      <c r="AS54" s="24"/>
      <c r="AT54" s="11"/>
      <c r="AU54" s="11"/>
      <c r="AV54" s="11"/>
      <c r="AW54" s="169"/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11">
        <f t="shared" si="8"/>
        <v>0</v>
      </c>
      <c r="BG54" s="11">
        <f t="shared" si="9"/>
        <v>0</v>
      </c>
      <c r="BH54" s="54">
        <f t="shared" si="10"/>
        <v>0</v>
      </c>
    </row>
    <row r="55" spans="1:60" ht="64.5" customHeight="1" hidden="1" thickBot="1">
      <c r="A55" s="389"/>
      <c r="B55" s="314" t="s">
        <v>41</v>
      </c>
      <c r="C55" s="16" t="s">
        <v>40</v>
      </c>
      <c r="D55" s="10"/>
      <c r="E55" s="11"/>
      <c r="F55" s="11"/>
      <c r="G55" s="11"/>
      <c r="H55" s="11"/>
      <c r="I55" s="11"/>
      <c r="J55" s="11"/>
      <c r="K55" s="11"/>
      <c r="L55" s="10"/>
      <c r="M55" s="10"/>
      <c r="N55" s="25"/>
      <c r="O55" s="10"/>
      <c r="P55" s="10"/>
      <c r="Q55" s="10"/>
      <c r="R55" s="10"/>
      <c r="S55" s="10"/>
      <c r="T55" s="10"/>
      <c r="U55" s="10"/>
      <c r="V55" s="198">
        <f>V67+V69+V71</f>
        <v>0</v>
      </c>
      <c r="W55" s="198">
        <f>W67+W69+W71</f>
        <v>0</v>
      </c>
      <c r="X55" s="198">
        <f>X67+X69+X71</f>
        <v>0</v>
      </c>
      <c r="Y55" s="10"/>
      <c r="Z55" s="10"/>
      <c r="AA55" s="10"/>
      <c r="AB55" s="10"/>
      <c r="AC55" s="10"/>
      <c r="AD55" s="10"/>
      <c r="AE55" s="10"/>
      <c r="AF55" s="10"/>
      <c r="AG55" s="11"/>
      <c r="AH55" s="11"/>
      <c r="AI55" s="11"/>
      <c r="AJ55" s="11"/>
      <c r="AK55" s="10"/>
      <c r="AL55" s="27"/>
      <c r="AM55" s="11"/>
      <c r="AN55" s="24"/>
      <c r="AO55" s="11"/>
      <c r="AP55" s="11"/>
      <c r="AQ55" s="11"/>
      <c r="AR55" s="11"/>
      <c r="AS55" s="24"/>
      <c r="AT55" s="11"/>
      <c r="AU55" s="11"/>
      <c r="AV55" s="11"/>
      <c r="AW55" s="169"/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11">
        <f t="shared" si="8"/>
        <v>0</v>
      </c>
      <c r="BG55" s="11">
        <f t="shared" si="9"/>
        <v>0</v>
      </c>
      <c r="BH55" s="54">
        <f t="shared" si="10"/>
        <v>0</v>
      </c>
    </row>
    <row r="56" spans="1:60" ht="12.75" customHeight="1" hidden="1">
      <c r="A56" s="389"/>
      <c r="B56" s="314"/>
      <c r="C56" s="12"/>
      <c r="D56" s="10"/>
      <c r="E56" s="11"/>
      <c r="F56" s="11"/>
      <c r="G56" s="11"/>
      <c r="H56" s="11"/>
      <c r="I56" s="11"/>
      <c r="J56" s="11"/>
      <c r="K56" s="11"/>
      <c r="L56" s="10"/>
      <c r="M56" s="10"/>
      <c r="N56" s="25"/>
      <c r="O56" s="10"/>
      <c r="P56" s="10"/>
      <c r="Q56" s="10"/>
      <c r="R56" s="10"/>
      <c r="S56" s="10"/>
      <c r="T56" s="10"/>
      <c r="U56" s="10"/>
      <c r="V56" s="198">
        <f aca="true" t="shared" si="11" ref="V56:X57">V68+V70+V73</f>
        <v>0</v>
      </c>
      <c r="W56" s="198">
        <f t="shared" si="11"/>
        <v>0</v>
      </c>
      <c r="X56" s="198">
        <f t="shared" si="11"/>
        <v>0</v>
      </c>
      <c r="Y56" s="10"/>
      <c r="Z56" s="10"/>
      <c r="AA56" s="10"/>
      <c r="AB56" s="10"/>
      <c r="AC56" s="10"/>
      <c r="AD56" s="10"/>
      <c r="AE56" s="10"/>
      <c r="AF56" s="10"/>
      <c r="AG56" s="11"/>
      <c r="AH56" s="11"/>
      <c r="AI56" s="11"/>
      <c r="AJ56" s="11"/>
      <c r="AK56" s="10"/>
      <c r="AL56" s="27"/>
      <c r="AM56" s="11"/>
      <c r="AN56" s="24"/>
      <c r="AO56" s="11"/>
      <c r="AP56" s="11"/>
      <c r="AQ56" s="11"/>
      <c r="AR56" s="11"/>
      <c r="AS56" s="24"/>
      <c r="AT56" s="11"/>
      <c r="AU56" s="11"/>
      <c r="AV56" s="11"/>
      <c r="AW56" s="169"/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11">
        <f t="shared" si="8"/>
        <v>0</v>
      </c>
      <c r="BG56" s="11">
        <f t="shared" si="9"/>
        <v>0</v>
      </c>
      <c r="BH56" s="54">
        <f t="shared" si="10"/>
        <v>0</v>
      </c>
    </row>
    <row r="57" spans="1:63" ht="20.25" customHeight="1">
      <c r="A57" s="389"/>
      <c r="B57" s="304" t="s">
        <v>13</v>
      </c>
      <c r="C57" s="323" t="s">
        <v>93</v>
      </c>
      <c r="D57" s="5" t="s">
        <v>11</v>
      </c>
      <c r="E57" s="11"/>
      <c r="F57" s="20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98">
        <f t="shared" si="11"/>
        <v>0</v>
      </c>
      <c r="W57" s="198">
        <f t="shared" si="11"/>
        <v>0</v>
      </c>
      <c r="X57" s="198">
        <f t="shared" si="11"/>
        <v>0</v>
      </c>
      <c r="Y57" s="12">
        <v>6</v>
      </c>
      <c r="Z57" s="12">
        <v>6</v>
      </c>
      <c r="AA57" s="12">
        <v>6</v>
      </c>
      <c r="AB57" s="12">
        <v>6</v>
      </c>
      <c r="AC57" s="12">
        <v>6</v>
      </c>
      <c r="AD57" s="12">
        <v>2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8"/>
      <c r="AX57" s="28"/>
      <c r="AY57" s="28"/>
      <c r="AZ57" s="28"/>
      <c r="BA57" s="28"/>
      <c r="BB57" s="28"/>
      <c r="BC57" s="28"/>
      <c r="BD57" s="28"/>
      <c r="BE57" s="28"/>
      <c r="BF57" s="11">
        <f>SUM(Y57:BE57)</f>
        <v>32</v>
      </c>
      <c r="BG57" s="11"/>
      <c r="BH57" s="54">
        <f t="shared" si="10"/>
        <v>0</v>
      </c>
      <c r="BI57" s="2">
        <v>35</v>
      </c>
      <c r="BJ57" s="2">
        <v>35</v>
      </c>
      <c r="BK57" t="s">
        <v>119</v>
      </c>
    </row>
    <row r="58" spans="1:63" ht="19.5" customHeight="1">
      <c r="A58" s="389"/>
      <c r="B58" s="305"/>
      <c r="C58" s="324"/>
      <c r="D58" s="5" t="s">
        <v>12</v>
      </c>
      <c r="E58" s="11"/>
      <c r="F58" s="20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98">
        <f aca="true" t="shared" si="12" ref="V58:X59">V70+V73+V75</f>
        <v>0</v>
      </c>
      <c r="W58" s="198">
        <f t="shared" si="12"/>
        <v>0</v>
      </c>
      <c r="X58" s="198">
        <f t="shared" si="12"/>
        <v>0</v>
      </c>
      <c r="Y58" s="10">
        <v>3</v>
      </c>
      <c r="Z58" s="10">
        <v>3</v>
      </c>
      <c r="AA58" s="10">
        <v>3</v>
      </c>
      <c r="AB58" s="10">
        <v>3</v>
      </c>
      <c r="AC58" s="10">
        <v>3</v>
      </c>
      <c r="AD58" s="10">
        <v>1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26"/>
      <c r="AP58" s="26"/>
      <c r="AQ58" s="26"/>
      <c r="AR58" s="26"/>
      <c r="AS58" s="27"/>
      <c r="AT58" s="27"/>
      <c r="AU58" s="27"/>
      <c r="AV58" s="27"/>
      <c r="AW58" s="209"/>
      <c r="AX58" s="28"/>
      <c r="AY58" s="28"/>
      <c r="AZ58" s="28"/>
      <c r="BA58" s="28"/>
      <c r="BB58" s="28"/>
      <c r="BC58" s="28"/>
      <c r="BD58" s="28"/>
      <c r="BE58" s="28"/>
      <c r="BF58" s="11"/>
      <c r="BG58" s="11">
        <f>SUM(E58:AX58)</f>
        <v>17</v>
      </c>
      <c r="BH58" s="54">
        <f t="shared" si="10"/>
        <v>0</v>
      </c>
      <c r="BI58" t="s">
        <v>119</v>
      </c>
      <c r="BJ58" t="s">
        <v>119</v>
      </c>
      <c r="BK58" t="s">
        <v>119</v>
      </c>
    </row>
    <row r="59" spans="1:63" ht="21" customHeight="1">
      <c r="A59" s="389"/>
      <c r="B59" s="304" t="s">
        <v>95</v>
      </c>
      <c r="C59" s="343" t="s">
        <v>94</v>
      </c>
      <c r="D59" s="5" t="s">
        <v>11</v>
      </c>
      <c r="E59" s="15">
        <v>2</v>
      </c>
      <c r="F59" s="15">
        <v>2</v>
      </c>
      <c r="G59" s="15">
        <v>2</v>
      </c>
      <c r="H59" s="15">
        <v>2</v>
      </c>
      <c r="I59" s="15">
        <v>2</v>
      </c>
      <c r="J59" s="15">
        <v>2</v>
      </c>
      <c r="K59" s="15">
        <v>2</v>
      </c>
      <c r="L59" s="15">
        <v>2</v>
      </c>
      <c r="M59" s="15">
        <v>2</v>
      </c>
      <c r="N59" s="15">
        <v>2</v>
      </c>
      <c r="O59" s="15">
        <v>2</v>
      </c>
      <c r="P59" s="15">
        <v>2</v>
      </c>
      <c r="Q59" s="15">
        <v>2</v>
      </c>
      <c r="R59" s="15">
        <v>1</v>
      </c>
      <c r="S59" s="15">
        <v>1</v>
      </c>
      <c r="T59" s="15">
        <v>1</v>
      </c>
      <c r="U59" s="15">
        <v>3</v>
      </c>
      <c r="V59" s="198">
        <f t="shared" si="12"/>
        <v>0</v>
      </c>
      <c r="W59" s="198">
        <f t="shared" si="12"/>
        <v>0</v>
      </c>
      <c r="X59" s="198">
        <f t="shared" si="12"/>
        <v>0</v>
      </c>
      <c r="Y59" s="14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0"/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11">
        <f>E59+G59+F59+H59+I59+J59+K59+L59+M59+N59+O59+P59+Q59+R59+S59+T59+U59</f>
        <v>32</v>
      </c>
      <c r="BG59" s="11"/>
      <c r="BH59" s="54">
        <f t="shared" si="10"/>
        <v>32</v>
      </c>
      <c r="BI59" s="42">
        <v>75</v>
      </c>
      <c r="BJ59" s="42">
        <v>75</v>
      </c>
      <c r="BK59" s="43" t="s">
        <v>119</v>
      </c>
    </row>
    <row r="60" spans="1:63" ht="33" customHeight="1">
      <c r="A60" s="389"/>
      <c r="B60" s="305"/>
      <c r="C60" s="354"/>
      <c r="D60" s="5" t="s">
        <v>12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0">
        <v>2</v>
      </c>
      <c r="V60" s="198">
        <f aca="true" t="shared" si="13" ref="V60:X62">V73+V75+V77</f>
        <v>0</v>
      </c>
      <c r="W60" s="198">
        <f t="shared" si="13"/>
        <v>0</v>
      </c>
      <c r="X60" s="198">
        <f t="shared" si="13"/>
        <v>0</v>
      </c>
      <c r="Y60" s="10"/>
      <c r="Z60" s="10"/>
      <c r="AA60" s="10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10"/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11"/>
      <c r="BG60" s="11">
        <f>E60+F60+G60+H60+I60+J60+K60+L60+M60+N60+O60+P60+Q60+R60+S60+T60+U60</f>
        <v>18</v>
      </c>
      <c r="BH60" s="54">
        <f t="shared" si="10"/>
        <v>18</v>
      </c>
      <c r="BI60" t="s">
        <v>119</v>
      </c>
      <c r="BJ60" t="s">
        <v>119</v>
      </c>
      <c r="BK60" t="s">
        <v>119</v>
      </c>
    </row>
    <row r="61" spans="1:63" ht="15" customHeight="1">
      <c r="A61" s="389"/>
      <c r="B61" s="304" t="s">
        <v>96</v>
      </c>
      <c r="C61" s="343" t="s">
        <v>98</v>
      </c>
      <c r="D61" s="5" t="s">
        <v>11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2</v>
      </c>
      <c r="S61" s="15">
        <v>2</v>
      </c>
      <c r="T61" s="15">
        <v>7</v>
      </c>
      <c r="U61" s="15">
        <v>8</v>
      </c>
      <c r="V61" s="198">
        <f t="shared" si="13"/>
        <v>0</v>
      </c>
      <c r="W61" s="198">
        <f t="shared" si="13"/>
        <v>0</v>
      </c>
      <c r="X61" s="198">
        <f t="shared" si="13"/>
        <v>0</v>
      </c>
      <c r="Y61" s="10"/>
      <c r="Z61" s="10"/>
      <c r="AA61" s="10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10"/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11">
        <f>SUM(E61:BE61)</f>
        <v>32</v>
      </c>
      <c r="BG61" s="11"/>
      <c r="BH61" s="54">
        <f t="shared" si="10"/>
        <v>32</v>
      </c>
      <c r="BI61" s="42">
        <v>32</v>
      </c>
      <c r="BJ61" s="42">
        <v>9</v>
      </c>
      <c r="BK61" s="42">
        <v>23</v>
      </c>
    </row>
    <row r="62" spans="1:63" ht="27.75" customHeight="1">
      <c r="A62" s="389"/>
      <c r="B62" s="305"/>
      <c r="C62" s="354"/>
      <c r="D62" s="5" t="s">
        <v>12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3</v>
      </c>
      <c r="U62" s="11">
        <v>4</v>
      </c>
      <c r="V62" s="198">
        <f t="shared" si="13"/>
        <v>0</v>
      </c>
      <c r="W62" s="198">
        <f t="shared" si="13"/>
        <v>0</v>
      </c>
      <c r="X62" s="198">
        <f t="shared" si="13"/>
        <v>0</v>
      </c>
      <c r="Y62" s="10"/>
      <c r="Z62" s="10"/>
      <c r="AA62" s="10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10"/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11"/>
      <c r="BG62" s="11">
        <f>SUM(E62:AX62)</f>
        <v>16</v>
      </c>
      <c r="BH62" s="54">
        <f t="shared" si="10"/>
        <v>22</v>
      </c>
      <c r="BI62" t="s">
        <v>119</v>
      </c>
      <c r="BJ62" t="s">
        <v>119</v>
      </c>
      <c r="BK62" t="s">
        <v>119</v>
      </c>
    </row>
    <row r="63" spans="1:63" ht="17.25" customHeight="1">
      <c r="A63" s="389"/>
      <c r="B63" s="341" t="s">
        <v>100</v>
      </c>
      <c r="C63" s="349" t="s">
        <v>101</v>
      </c>
      <c r="D63" s="41" t="s">
        <v>11</v>
      </c>
      <c r="E63" s="41">
        <f>E65</f>
        <v>0</v>
      </c>
      <c r="F63" s="41">
        <f aca="true" t="shared" si="14" ref="F63:AW63">F65</f>
        <v>0</v>
      </c>
      <c r="G63" s="41">
        <f t="shared" si="14"/>
        <v>0</v>
      </c>
      <c r="H63" s="41">
        <f t="shared" si="14"/>
        <v>0</v>
      </c>
      <c r="I63" s="41">
        <f t="shared" si="14"/>
        <v>0</v>
      </c>
      <c r="J63" s="41">
        <f t="shared" si="14"/>
        <v>0</v>
      </c>
      <c r="K63" s="41">
        <f t="shared" si="14"/>
        <v>0</v>
      </c>
      <c r="L63" s="41">
        <f t="shared" si="14"/>
        <v>0</v>
      </c>
      <c r="M63" s="41">
        <f t="shared" si="14"/>
        <v>0</v>
      </c>
      <c r="N63" s="41">
        <f t="shared" si="14"/>
        <v>0</v>
      </c>
      <c r="O63" s="41">
        <f t="shared" si="14"/>
        <v>0</v>
      </c>
      <c r="P63" s="41">
        <f t="shared" si="14"/>
        <v>0</v>
      </c>
      <c r="Q63" s="41">
        <f t="shared" si="14"/>
        <v>0</v>
      </c>
      <c r="R63" s="41">
        <f t="shared" si="14"/>
        <v>0</v>
      </c>
      <c r="S63" s="41">
        <f t="shared" si="14"/>
        <v>0</v>
      </c>
      <c r="T63" s="41">
        <f t="shared" si="14"/>
        <v>0</v>
      </c>
      <c r="U63" s="41">
        <f t="shared" si="14"/>
        <v>0</v>
      </c>
      <c r="V63" s="203">
        <f t="shared" si="14"/>
        <v>0</v>
      </c>
      <c r="W63" s="203">
        <f t="shared" si="14"/>
        <v>0</v>
      </c>
      <c r="X63" s="203">
        <f t="shared" si="14"/>
        <v>0</v>
      </c>
      <c r="Y63" s="41">
        <f>Y65</f>
        <v>0</v>
      </c>
      <c r="Z63" s="41">
        <f t="shared" si="14"/>
        <v>0</v>
      </c>
      <c r="AA63" s="41">
        <f t="shared" si="14"/>
        <v>0</v>
      </c>
      <c r="AB63" s="41">
        <f t="shared" si="14"/>
        <v>0</v>
      </c>
      <c r="AC63" s="41">
        <f t="shared" si="14"/>
        <v>0</v>
      </c>
      <c r="AD63" s="41">
        <f t="shared" si="14"/>
        <v>4</v>
      </c>
      <c r="AE63" s="41">
        <f t="shared" si="14"/>
        <v>4</v>
      </c>
      <c r="AF63" s="41">
        <f t="shared" si="14"/>
        <v>6</v>
      </c>
      <c r="AG63" s="41">
        <f t="shared" si="14"/>
        <v>6</v>
      </c>
      <c r="AH63" s="41">
        <f t="shared" si="14"/>
        <v>6</v>
      </c>
      <c r="AI63" s="41">
        <f t="shared" si="14"/>
        <v>6</v>
      </c>
      <c r="AJ63" s="41">
        <f t="shared" si="14"/>
        <v>6</v>
      </c>
      <c r="AK63" s="41">
        <f t="shared" si="14"/>
        <v>8</v>
      </c>
      <c r="AL63" s="41">
        <f t="shared" si="14"/>
        <v>6</v>
      </c>
      <c r="AM63" s="41">
        <f t="shared" si="14"/>
        <v>6</v>
      </c>
      <c r="AN63" s="41">
        <f t="shared" si="14"/>
        <v>6</v>
      </c>
      <c r="AO63" s="41">
        <f t="shared" si="14"/>
        <v>6</v>
      </c>
      <c r="AP63" s="41">
        <f t="shared" si="14"/>
        <v>6</v>
      </c>
      <c r="AQ63" s="41">
        <f t="shared" si="14"/>
        <v>6</v>
      </c>
      <c r="AR63" s="41">
        <f t="shared" si="14"/>
        <v>14</v>
      </c>
      <c r="AS63" s="41">
        <f t="shared" si="14"/>
        <v>8</v>
      </c>
      <c r="AT63" s="41">
        <f t="shared" si="14"/>
        <v>8</v>
      </c>
      <c r="AU63" s="41">
        <f t="shared" si="14"/>
        <v>11</v>
      </c>
      <c r="AV63" s="41"/>
      <c r="AW63" s="41">
        <f t="shared" si="14"/>
        <v>2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11">
        <f>SUM(E63:BE63)</f>
        <v>76</v>
      </c>
      <c r="BG63" s="11"/>
      <c r="BH63" s="54">
        <f t="shared" si="10"/>
        <v>0</v>
      </c>
      <c r="BI63" s="2">
        <v>185</v>
      </c>
      <c r="BJ63" s="2">
        <v>0</v>
      </c>
      <c r="BK63" s="2">
        <v>185</v>
      </c>
    </row>
    <row r="64" spans="1:63" ht="12" customHeight="1">
      <c r="A64" s="389"/>
      <c r="B64" s="342"/>
      <c r="C64" s="350"/>
      <c r="D64" s="41" t="s">
        <v>12</v>
      </c>
      <c r="E64" s="40">
        <f>E66</f>
        <v>0</v>
      </c>
      <c r="F64" s="40">
        <f aca="true" t="shared" si="15" ref="F64:AW64">F66</f>
        <v>0</v>
      </c>
      <c r="G64" s="40">
        <f t="shared" si="15"/>
        <v>0</v>
      </c>
      <c r="H64" s="40">
        <f t="shared" si="15"/>
        <v>0</v>
      </c>
      <c r="I64" s="40">
        <f t="shared" si="15"/>
        <v>0</v>
      </c>
      <c r="J64" s="40">
        <f t="shared" si="15"/>
        <v>0</v>
      </c>
      <c r="K64" s="40">
        <f t="shared" si="15"/>
        <v>0</v>
      </c>
      <c r="L64" s="40">
        <f t="shared" si="15"/>
        <v>0</v>
      </c>
      <c r="M64" s="40">
        <f t="shared" si="15"/>
        <v>0</v>
      </c>
      <c r="N64" s="40">
        <f t="shared" si="15"/>
        <v>0</v>
      </c>
      <c r="O64" s="40">
        <f t="shared" si="15"/>
        <v>0</v>
      </c>
      <c r="P64" s="40">
        <f t="shared" si="15"/>
        <v>0</v>
      </c>
      <c r="Q64" s="40">
        <f t="shared" si="15"/>
        <v>0</v>
      </c>
      <c r="R64" s="40">
        <f t="shared" si="15"/>
        <v>0</v>
      </c>
      <c r="S64" s="40">
        <f t="shared" si="15"/>
        <v>0</v>
      </c>
      <c r="T64" s="40">
        <f t="shared" si="15"/>
        <v>0</v>
      </c>
      <c r="U64" s="40">
        <f t="shared" si="15"/>
        <v>0</v>
      </c>
      <c r="V64" s="198">
        <f t="shared" si="15"/>
        <v>0</v>
      </c>
      <c r="W64" s="198">
        <f t="shared" si="15"/>
        <v>0</v>
      </c>
      <c r="X64" s="198">
        <f t="shared" si="15"/>
        <v>0</v>
      </c>
      <c r="Y64" s="40">
        <f t="shared" si="15"/>
        <v>0</v>
      </c>
      <c r="Z64" s="40">
        <f t="shared" si="15"/>
        <v>0</v>
      </c>
      <c r="AA64" s="40">
        <f t="shared" si="15"/>
        <v>0</v>
      </c>
      <c r="AB64" s="40">
        <f t="shared" si="15"/>
        <v>0</v>
      </c>
      <c r="AC64" s="40">
        <f t="shared" si="15"/>
        <v>0</v>
      </c>
      <c r="AD64" s="40">
        <f t="shared" si="15"/>
        <v>2</v>
      </c>
      <c r="AE64" s="40">
        <f t="shared" si="15"/>
        <v>2</v>
      </c>
      <c r="AF64" s="40">
        <f t="shared" si="15"/>
        <v>3</v>
      </c>
      <c r="AG64" s="40">
        <f t="shared" si="15"/>
        <v>3</v>
      </c>
      <c r="AH64" s="40">
        <f t="shared" si="15"/>
        <v>3</v>
      </c>
      <c r="AI64" s="40">
        <f t="shared" si="15"/>
        <v>3</v>
      </c>
      <c r="AJ64" s="40">
        <f t="shared" si="15"/>
        <v>3</v>
      </c>
      <c r="AK64" s="40">
        <f t="shared" si="15"/>
        <v>1</v>
      </c>
      <c r="AL64" s="40">
        <f t="shared" si="15"/>
        <v>0</v>
      </c>
      <c r="AM64" s="40">
        <f t="shared" si="15"/>
        <v>0</v>
      </c>
      <c r="AN64" s="40">
        <f t="shared" si="15"/>
        <v>0</v>
      </c>
      <c r="AO64" s="40">
        <f t="shared" si="15"/>
        <v>0</v>
      </c>
      <c r="AP64" s="40">
        <f t="shared" si="15"/>
        <v>0</v>
      </c>
      <c r="AQ64" s="40">
        <f t="shared" si="15"/>
        <v>0</v>
      </c>
      <c r="AR64" s="40">
        <f t="shared" si="15"/>
        <v>1</v>
      </c>
      <c r="AS64" s="40">
        <f t="shared" si="15"/>
        <v>1</v>
      </c>
      <c r="AT64" s="40">
        <f t="shared" si="15"/>
        <v>1</v>
      </c>
      <c r="AU64" s="40">
        <f t="shared" si="15"/>
        <v>2</v>
      </c>
      <c r="AV64" s="40"/>
      <c r="AW64" s="40">
        <f t="shared" si="15"/>
        <v>1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11"/>
      <c r="BG64" s="11">
        <f>SUM(E64:AX64)</f>
        <v>38</v>
      </c>
      <c r="BH64" s="54">
        <f t="shared" si="10"/>
        <v>0</v>
      </c>
      <c r="BI64" t="s">
        <v>119</v>
      </c>
      <c r="BJ64" t="s">
        <v>119</v>
      </c>
      <c r="BK64" s="44" t="s">
        <v>119</v>
      </c>
    </row>
    <row r="65" spans="1:63" ht="17.25" customHeight="1">
      <c r="A65" s="389"/>
      <c r="B65" s="370" t="s">
        <v>15</v>
      </c>
      <c r="C65" s="372" t="s">
        <v>16</v>
      </c>
      <c r="D65" s="6" t="s">
        <v>11</v>
      </c>
      <c r="E65" s="7">
        <f aca="true" t="shared" si="16" ref="E65:X65">E67+E86</f>
        <v>0</v>
      </c>
      <c r="F65" s="7">
        <f t="shared" si="16"/>
        <v>0</v>
      </c>
      <c r="G65" s="7">
        <f t="shared" si="16"/>
        <v>0</v>
      </c>
      <c r="H65" s="7">
        <f t="shared" si="16"/>
        <v>0</v>
      </c>
      <c r="I65" s="7">
        <f t="shared" si="16"/>
        <v>0</v>
      </c>
      <c r="J65" s="7">
        <f t="shared" si="16"/>
        <v>0</v>
      </c>
      <c r="K65" s="7">
        <f t="shared" si="16"/>
        <v>0</v>
      </c>
      <c r="L65" s="7">
        <f t="shared" si="16"/>
        <v>0</v>
      </c>
      <c r="M65" s="7">
        <f t="shared" si="16"/>
        <v>0</v>
      </c>
      <c r="N65" s="7">
        <f t="shared" si="16"/>
        <v>0</v>
      </c>
      <c r="O65" s="7">
        <f t="shared" si="16"/>
        <v>0</v>
      </c>
      <c r="P65" s="7">
        <f t="shared" si="16"/>
        <v>0</v>
      </c>
      <c r="Q65" s="7">
        <f t="shared" si="16"/>
        <v>0</v>
      </c>
      <c r="R65" s="7">
        <f t="shared" si="16"/>
        <v>0</v>
      </c>
      <c r="S65" s="7">
        <f t="shared" si="16"/>
        <v>0</v>
      </c>
      <c r="T65" s="7">
        <f t="shared" si="16"/>
        <v>0</v>
      </c>
      <c r="U65" s="7">
        <f t="shared" si="16"/>
        <v>0</v>
      </c>
      <c r="V65" s="198">
        <f t="shared" si="16"/>
        <v>0</v>
      </c>
      <c r="W65" s="198">
        <f t="shared" si="16"/>
        <v>0</v>
      </c>
      <c r="X65" s="198">
        <f t="shared" si="16"/>
        <v>0</v>
      </c>
      <c r="Y65" s="7">
        <f>Y67+Y86+Y72</f>
        <v>0</v>
      </c>
      <c r="Z65" s="7">
        <f aca="true" t="shared" si="17" ref="Z65:AW65">Z67+Z86+Z72</f>
        <v>0</v>
      </c>
      <c r="AA65" s="7">
        <f t="shared" si="17"/>
        <v>0</v>
      </c>
      <c r="AB65" s="7">
        <f t="shared" si="17"/>
        <v>0</v>
      </c>
      <c r="AC65" s="7">
        <f t="shared" si="17"/>
        <v>0</v>
      </c>
      <c r="AD65" s="7">
        <f t="shared" si="17"/>
        <v>4</v>
      </c>
      <c r="AE65" s="7">
        <f t="shared" si="17"/>
        <v>4</v>
      </c>
      <c r="AF65" s="7">
        <f t="shared" si="17"/>
        <v>6</v>
      </c>
      <c r="AG65" s="7">
        <f t="shared" si="17"/>
        <v>6</v>
      </c>
      <c r="AH65" s="7">
        <f t="shared" si="17"/>
        <v>6</v>
      </c>
      <c r="AI65" s="7">
        <f t="shared" si="17"/>
        <v>6</v>
      </c>
      <c r="AJ65" s="7">
        <f t="shared" si="17"/>
        <v>6</v>
      </c>
      <c r="AK65" s="7">
        <f t="shared" si="17"/>
        <v>8</v>
      </c>
      <c r="AL65" s="7">
        <f t="shared" si="17"/>
        <v>6</v>
      </c>
      <c r="AM65" s="7">
        <f t="shared" si="17"/>
        <v>6</v>
      </c>
      <c r="AN65" s="7">
        <f t="shared" si="17"/>
        <v>6</v>
      </c>
      <c r="AO65" s="7">
        <f t="shared" si="17"/>
        <v>6</v>
      </c>
      <c r="AP65" s="7">
        <f t="shared" si="17"/>
        <v>6</v>
      </c>
      <c r="AQ65" s="7">
        <f t="shared" si="17"/>
        <v>6</v>
      </c>
      <c r="AR65" s="7">
        <f t="shared" si="17"/>
        <v>14</v>
      </c>
      <c r="AS65" s="7">
        <f t="shared" si="17"/>
        <v>8</v>
      </c>
      <c r="AT65" s="7">
        <f t="shared" si="17"/>
        <v>8</v>
      </c>
      <c r="AU65" s="7">
        <f t="shared" si="17"/>
        <v>11</v>
      </c>
      <c r="AV65" s="7"/>
      <c r="AW65" s="7">
        <f t="shared" si="17"/>
        <v>2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11">
        <f>SUM(E65:BE65)</f>
        <v>76</v>
      </c>
      <c r="BG65" s="11"/>
      <c r="BH65" s="54">
        <f t="shared" si="10"/>
        <v>0</v>
      </c>
      <c r="BI65" s="2">
        <v>185</v>
      </c>
      <c r="BJ65" s="2">
        <v>0</v>
      </c>
      <c r="BK65" s="2">
        <v>185</v>
      </c>
    </row>
    <row r="66" spans="1:63" ht="11.25" customHeight="1">
      <c r="A66" s="389"/>
      <c r="B66" s="371"/>
      <c r="C66" s="313"/>
      <c r="D66" s="6" t="s">
        <v>12</v>
      </c>
      <c r="E66" s="7">
        <f>E68+E87</f>
        <v>0</v>
      </c>
      <c r="F66" s="7">
        <f aca="true" t="shared" si="18" ref="F66:AW66">F68+F87</f>
        <v>0</v>
      </c>
      <c r="G66" s="7">
        <f t="shared" si="18"/>
        <v>0</v>
      </c>
      <c r="H66" s="7">
        <f t="shared" si="18"/>
        <v>0</v>
      </c>
      <c r="I66" s="7">
        <f t="shared" si="18"/>
        <v>0</v>
      </c>
      <c r="J66" s="7">
        <f t="shared" si="18"/>
        <v>0</v>
      </c>
      <c r="K66" s="7">
        <f t="shared" si="18"/>
        <v>0</v>
      </c>
      <c r="L66" s="7">
        <f t="shared" si="18"/>
        <v>0</v>
      </c>
      <c r="M66" s="7">
        <f t="shared" si="18"/>
        <v>0</v>
      </c>
      <c r="N66" s="7">
        <f t="shared" si="18"/>
        <v>0</v>
      </c>
      <c r="O66" s="7">
        <f t="shared" si="18"/>
        <v>0</v>
      </c>
      <c r="P66" s="7">
        <f t="shared" si="18"/>
        <v>0</v>
      </c>
      <c r="Q66" s="7">
        <f t="shared" si="18"/>
        <v>0</v>
      </c>
      <c r="R66" s="7">
        <f t="shared" si="18"/>
        <v>0</v>
      </c>
      <c r="S66" s="7">
        <f t="shared" si="18"/>
        <v>0</v>
      </c>
      <c r="T66" s="7">
        <f t="shared" si="18"/>
        <v>0</v>
      </c>
      <c r="U66" s="7">
        <f t="shared" si="18"/>
        <v>0</v>
      </c>
      <c r="V66" s="198">
        <f t="shared" si="18"/>
        <v>0</v>
      </c>
      <c r="W66" s="198">
        <f t="shared" si="18"/>
        <v>0</v>
      </c>
      <c r="X66" s="198">
        <f t="shared" si="18"/>
        <v>0</v>
      </c>
      <c r="Y66" s="7">
        <f t="shared" si="18"/>
        <v>0</v>
      </c>
      <c r="Z66" s="7">
        <f t="shared" si="18"/>
        <v>0</v>
      </c>
      <c r="AA66" s="7">
        <f t="shared" si="18"/>
        <v>0</v>
      </c>
      <c r="AB66" s="7">
        <f t="shared" si="18"/>
        <v>0</v>
      </c>
      <c r="AC66" s="7">
        <f t="shared" si="18"/>
        <v>0</v>
      </c>
      <c r="AD66" s="7">
        <f t="shared" si="18"/>
        <v>2</v>
      </c>
      <c r="AE66" s="7">
        <f t="shared" si="18"/>
        <v>2</v>
      </c>
      <c r="AF66" s="7">
        <f t="shared" si="18"/>
        <v>3</v>
      </c>
      <c r="AG66" s="7">
        <f t="shared" si="18"/>
        <v>3</v>
      </c>
      <c r="AH66" s="7">
        <f t="shared" si="18"/>
        <v>3</v>
      </c>
      <c r="AI66" s="7">
        <f t="shared" si="18"/>
        <v>3</v>
      </c>
      <c r="AJ66" s="7">
        <f t="shared" si="18"/>
        <v>3</v>
      </c>
      <c r="AK66" s="7">
        <f t="shared" si="18"/>
        <v>1</v>
      </c>
      <c r="AL66" s="7">
        <f t="shared" si="18"/>
        <v>0</v>
      </c>
      <c r="AM66" s="7">
        <f t="shared" si="18"/>
        <v>0</v>
      </c>
      <c r="AN66" s="7">
        <f t="shared" si="18"/>
        <v>0</v>
      </c>
      <c r="AO66" s="7">
        <f t="shared" si="18"/>
        <v>0</v>
      </c>
      <c r="AP66" s="7">
        <f t="shared" si="18"/>
        <v>0</v>
      </c>
      <c r="AQ66" s="7">
        <f t="shared" si="18"/>
        <v>0</v>
      </c>
      <c r="AR66" s="7">
        <f t="shared" si="18"/>
        <v>1</v>
      </c>
      <c r="AS66" s="7">
        <f t="shared" si="18"/>
        <v>1</v>
      </c>
      <c r="AT66" s="7">
        <f t="shared" si="18"/>
        <v>1</v>
      </c>
      <c r="AU66" s="7">
        <f t="shared" si="18"/>
        <v>2</v>
      </c>
      <c r="AV66" s="7"/>
      <c r="AW66" s="7">
        <f t="shared" si="18"/>
        <v>1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11"/>
      <c r="BG66" s="11">
        <f>SUM(E66:AX66)</f>
        <v>38</v>
      </c>
      <c r="BH66" s="54">
        <f t="shared" si="10"/>
        <v>0</v>
      </c>
      <c r="BI66" t="s">
        <v>119</v>
      </c>
      <c r="BJ66" t="s">
        <v>119</v>
      </c>
      <c r="BK66" t="s">
        <v>119</v>
      </c>
    </row>
    <row r="67" spans="1:63" ht="18.75" customHeight="1">
      <c r="A67" s="389"/>
      <c r="B67" s="370" t="s">
        <v>36</v>
      </c>
      <c r="C67" s="312" t="s">
        <v>102</v>
      </c>
      <c r="D67" s="6" t="s">
        <v>11</v>
      </c>
      <c r="E67" s="7">
        <f>E69+E71</f>
        <v>0</v>
      </c>
      <c r="F67" s="7">
        <f aca="true" t="shared" si="19" ref="F67:AW67">F69+F71</f>
        <v>0</v>
      </c>
      <c r="G67" s="7">
        <f t="shared" si="19"/>
        <v>0</v>
      </c>
      <c r="H67" s="7">
        <f t="shared" si="19"/>
        <v>0</v>
      </c>
      <c r="I67" s="7">
        <f t="shared" si="19"/>
        <v>0</v>
      </c>
      <c r="J67" s="7">
        <f t="shared" si="19"/>
        <v>0</v>
      </c>
      <c r="K67" s="7">
        <f t="shared" si="19"/>
        <v>0</v>
      </c>
      <c r="L67" s="7">
        <f t="shared" si="19"/>
        <v>0</v>
      </c>
      <c r="M67" s="7">
        <f t="shared" si="19"/>
        <v>0</v>
      </c>
      <c r="N67" s="7">
        <f t="shared" si="19"/>
        <v>0</v>
      </c>
      <c r="O67" s="7">
        <f t="shared" si="19"/>
        <v>0</v>
      </c>
      <c r="P67" s="7">
        <f t="shared" si="19"/>
        <v>0</v>
      </c>
      <c r="Q67" s="7">
        <f t="shared" si="19"/>
        <v>0</v>
      </c>
      <c r="R67" s="7">
        <f t="shared" si="19"/>
        <v>0</v>
      </c>
      <c r="S67" s="7">
        <f t="shared" si="19"/>
        <v>0</v>
      </c>
      <c r="T67" s="7">
        <f t="shared" si="19"/>
        <v>0</v>
      </c>
      <c r="U67" s="7">
        <f t="shared" si="19"/>
        <v>0</v>
      </c>
      <c r="V67" s="198">
        <f t="shared" si="19"/>
        <v>0</v>
      </c>
      <c r="W67" s="198">
        <f t="shared" si="19"/>
        <v>0</v>
      </c>
      <c r="X67" s="198">
        <f t="shared" si="19"/>
        <v>0</v>
      </c>
      <c r="Y67" s="7">
        <f t="shared" si="19"/>
        <v>0</v>
      </c>
      <c r="Z67" s="7">
        <f t="shared" si="19"/>
        <v>0</v>
      </c>
      <c r="AA67" s="7">
        <f t="shared" si="19"/>
        <v>0</v>
      </c>
      <c r="AB67" s="7">
        <f t="shared" si="19"/>
        <v>0</v>
      </c>
      <c r="AC67" s="7">
        <f t="shared" si="19"/>
        <v>0</v>
      </c>
      <c r="AD67" s="7">
        <f t="shared" si="19"/>
        <v>4</v>
      </c>
      <c r="AE67" s="7">
        <f t="shared" si="19"/>
        <v>4</v>
      </c>
      <c r="AF67" s="7">
        <f t="shared" si="19"/>
        <v>6</v>
      </c>
      <c r="AG67" s="7">
        <f t="shared" si="19"/>
        <v>6</v>
      </c>
      <c r="AH67" s="7">
        <f t="shared" si="19"/>
        <v>6</v>
      </c>
      <c r="AI67" s="7">
        <f t="shared" si="19"/>
        <v>6</v>
      </c>
      <c r="AJ67" s="7">
        <f t="shared" si="19"/>
        <v>6</v>
      </c>
      <c r="AK67" s="7">
        <f t="shared" si="19"/>
        <v>8</v>
      </c>
      <c r="AL67" s="7">
        <f t="shared" si="19"/>
        <v>6</v>
      </c>
      <c r="AM67" s="7">
        <f t="shared" si="19"/>
        <v>6</v>
      </c>
      <c r="AN67" s="7">
        <f t="shared" si="19"/>
        <v>6</v>
      </c>
      <c r="AO67" s="7">
        <f t="shared" si="19"/>
        <v>6</v>
      </c>
      <c r="AP67" s="7">
        <f t="shared" si="19"/>
        <v>6</v>
      </c>
      <c r="AQ67" s="7">
        <f t="shared" si="19"/>
        <v>0</v>
      </c>
      <c r="AR67" s="7">
        <v>6</v>
      </c>
      <c r="AS67" s="7">
        <f t="shared" si="19"/>
        <v>0</v>
      </c>
      <c r="AT67" s="7">
        <f t="shared" si="19"/>
        <v>0</v>
      </c>
      <c r="AU67" s="7">
        <f t="shared" si="19"/>
        <v>0</v>
      </c>
      <c r="AV67" s="7"/>
      <c r="AW67" s="7">
        <f t="shared" si="19"/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11">
        <f>SUM(E67:BE67)</f>
        <v>40</v>
      </c>
      <c r="BG67" s="11"/>
      <c r="BH67" s="54">
        <f t="shared" si="10"/>
        <v>0</v>
      </c>
      <c r="BI67" s="2">
        <v>113</v>
      </c>
      <c r="BJ67" s="2">
        <v>0</v>
      </c>
      <c r="BK67" s="2">
        <v>113</v>
      </c>
    </row>
    <row r="68" spans="1:63" ht="12" customHeight="1">
      <c r="A68" s="389"/>
      <c r="B68" s="371"/>
      <c r="C68" s="313"/>
      <c r="D68" s="6" t="s">
        <v>12</v>
      </c>
      <c r="E68" s="7">
        <f>E70</f>
        <v>0</v>
      </c>
      <c r="F68" s="7">
        <f aca="true" t="shared" si="20" ref="F68:AW68">F70</f>
        <v>0</v>
      </c>
      <c r="G68" s="7">
        <f t="shared" si="20"/>
        <v>0</v>
      </c>
      <c r="H68" s="7">
        <f t="shared" si="20"/>
        <v>0</v>
      </c>
      <c r="I68" s="7">
        <f t="shared" si="20"/>
        <v>0</v>
      </c>
      <c r="J68" s="7">
        <f t="shared" si="20"/>
        <v>0</v>
      </c>
      <c r="K68" s="7">
        <f t="shared" si="20"/>
        <v>0</v>
      </c>
      <c r="L68" s="7">
        <f t="shared" si="20"/>
        <v>0</v>
      </c>
      <c r="M68" s="7">
        <f t="shared" si="20"/>
        <v>0</v>
      </c>
      <c r="N68" s="7">
        <f t="shared" si="20"/>
        <v>0</v>
      </c>
      <c r="O68" s="7">
        <f t="shared" si="20"/>
        <v>0</v>
      </c>
      <c r="P68" s="7">
        <f t="shared" si="20"/>
        <v>0</v>
      </c>
      <c r="Q68" s="7">
        <f t="shared" si="20"/>
        <v>0</v>
      </c>
      <c r="R68" s="7">
        <f t="shared" si="20"/>
        <v>0</v>
      </c>
      <c r="S68" s="7">
        <f t="shared" si="20"/>
        <v>0</v>
      </c>
      <c r="T68" s="7">
        <f t="shared" si="20"/>
        <v>0</v>
      </c>
      <c r="U68" s="7">
        <f t="shared" si="20"/>
        <v>0</v>
      </c>
      <c r="V68" s="198">
        <f t="shared" si="20"/>
        <v>0</v>
      </c>
      <c r="W68" s="198">
        <f t="shared" si="20"/>
        <v>0</v>
      </c>
      <c r="X68" s="198">
        <f t="shared" si="20"/>
        <v>0</v>
      </c>
      <c r="Y68" s="7">
        <f t="shared" si="20"/>
        <v>0</v>
      </c>
      <c r="Z68" s="7">
        <f t="shared" si="20"/>
        <v>0</v>
      </c>
      <c r="AA68" s="7">
        <f t="shared" si="20"/>
        <v>0</v>
      </c>
      <c r="AB68" s="7">
        <f t="shared" si="20"/>
        <v>0</v>
      </c>
      <c r="AC68" s="7">
        <f t="shared" si="20"/>
        <v>0</v>
      </c>
      <c r="AD68" s="7">
        <f t="shared" si="20"/>
        <v>2</v>
      </c>
      <c r="AE68" s="7">
        <f t="shared" si="20"/>
        <v>2</v>
      </c>
      <c r="AF68" s="7">
        <f t="shared" si="20"/>
        <v>3</v>
      </c>
      <c r="AG68" s="7">
        <f t="shared" si="20"/>
        <v>3</v>
      </c>
      <c r="AH68" s="7">
        <f t="shared" si="20"/>
        <v>3</v>
      </c>
      <c r="AI68" s="7">
        <f t="shared" si="20"/>
        <v>3</v>
      </c>
      <c r="AJ68" s="7">
        <f t="shared" si="20"/>
        <v>3</v>
      </c>
      <c r="AK68" s="7">
        <f t="shared" si="20"/>
        <v>1</v>
      </c>
      <c r="AL68" s="7">
        <f t="shared" si="20"/>
        <v>0</v>
      </c>
      <c r="AM68" s="7">
        <f t="shared" si="20"/>
        <v>0</v>
      </c>
      <c r="AN68" s="7">
        <f t="shared" si="20"/>
        <v>0</v>
      </c>
      <c r="AO68" s="7">
        <f t="shared" si="20"/>
        <v>0</v>
      </c>
      <c r="AP68" s="7">
        <f t="shared" si="20"/>
        <v>0</v>
      </c>
      <c r="AQ68" s="7">
        <f t="shared" si="20"/>
        <v>0</v>
      </c>
      <c r="AR68" s="7">
        <f t="shared" si="20"/>
        <v>0</v>
      </c>
      <c r="AS68" s="7">
        <f t="shared" si="20"/>
        <v>0</v>
      </c>
      <c r="AT68" s="7">
        <f t="shared" si="20"/>
        <v>0</v>
      </c>
      <c r="AU68" s="7">
        <f t="shared" si="20"/>
        <v>0</v>
      </c>
      <c r="AV68" s="7"/>
      <c r="AW68" s="7">
        <f t="shared" si="20"/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11"/>
      <c r="BG68" s="11">
        <f>SUM(E68:AX68)</f>
        <v>20</v>
      </c>
      <c r="BH68" s="54">
        <f t="shared" si="10"/>
        <v>0</v>
      </c>
      <c r="BI68" t="s">
        <v>119</v>
      </c>
      <c r="BJ68" t="s">
        <v>119</v>
      </c>
      <c r="BK68" t="s">
        <v>119</v>
      </c>
    </row>
    <row r="69" spans="1:63" ht="25.5" customHeight="1">
      <c r="A69" s="389"/>
      <c r="B69" s="347" t="s">
        <v>122</v>
      </c>
      <c r="C69" s="343" t="s">
        <v>103</v>
      </c>
      <c r="D69" s="10" t="s">
        <v>11</v>
      </c>
      <c r="E69" s="11"/>
      <c r="F69" s="11"/>
      <c r="G69" s="11"/>
      <c r="H69" s="11"/>
      <c r="I69" s="11"/>
      <c r="J69" s="11"/>
      <c r="K69" s="11"/>
      <c r="L69" s="10"/>
      <c r="M69" s="10"/>
      <c r="N69" s="26"/>
      <c r="O69" s="10"/>
      <c r="P69" s="10"/>
      <c r="Q69" s="10"/>
      <c r="R69" s="10"/>
      <c r="S69" s="10"/>
      <c r="T69" s="10"/>
      <c r="U69" s="10"/>
      <c r="V69" s="198">
        <f aca="true" t="shared" si="21" ref="V69:X89">V71+V90</f>
        <v>0</v>
      </c>
      <c r="W69" s="198">
        <f t="shared" si="21"/>
        <v>0</v>
      </c>
      <c r="X69" s="198">
        <f t="shared" si="21"/>
        <v>0</v>
      </c>
      <c r="Y69" s="144"/>
      <c r="Z69" s="12"/>
      <c r="AA69" s="12"/>
      <c r="AB69" s="12"/>
      <c r="AC69" s="12"/>
      <c r="AD69" s="199">
        <v>4</v>
      </c>
      <c r="AE69" s="199">
        <v>4</v>
      </c>
      <c r="AF69" s="199">
        <v>6</v>
      </c>
      <c r="AG69" s="199">
        <v>6</v>
      </c>
      <c r="AH69" s="199">
        <v>6</v>
      </c>
      <c r="AI69" s="199">
        <v>6</v>
      </c>
      <c r="AJ69" s="26">
        <v>6</v>
      </c>
      <c r="AK69" s="199">
        <v>2</v>
      </c>
      <c r="AL69" s="199"/>
      <c r="AM69" s="199"/>
      <c r="AN69" s="199"/>
      <c r="AO69" s="199"/>
      <c r="AP69" s="201"/>
      <c r="AQ69" s="201"/>
      <c r="AR69" s="201"/>
      <c r="AS69" s="201"/>
      <c r="AT69" s="201"/>
      <c r="AU69" s="27"/>
      <c r="AV69" s="27"/>
      <c r="AW69" s="169"/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11">
        <f>SUM(Y69:BE69)</f>
        <v>40</v>
      </c>
      <c r="BG69" s="11"/>
      <c r="BH69" s="54">
        <f t="shared" si="10"/>
        <v>0</v>
      </c>
      <c r="BI69" s="45">
        <v>40</v>
      </c>
      <c r="BJ69" s="45">
        <v>0</v>
      </c>
      <c r="BK69" s="45">
        <v>41</v>
      </c>
    </row>
    <row r="70" spans="1:63" ht="18.75" customHeight="1" thickBot="1">
      <c r="A70" s="389"/>
      <c r="B70" s="347"/>
      <c r="C70" s="344"/>
      <c r="D70" s="10" t="s">
        <v>12</v>
      </c>
      <c r="E70" s="11"/>
      <c r="F70" s="11"/>
      <c r="G70" s="11"/>
      <c r="H70" s="11"/>
      <c r="I70" s="11"/>
      <c r="J70" s="11"/>
      <c r="K70" s="11"/>
      <c r="L70" s="10"/>
      <c r="M70" s="10"/>
      <c r="N70" s="26"/>
      <c r="O70" s="10"/>
      <c r="P70" s="10"/>
      <c r="Q70" s="10"/>
      <c r="R70" s="10"/>
      <c r="S70" s="10"/>
      <c r="T70" s="10"/>
      <c r="U70" s="10"/>
      <c r="V70" s="198">
        <f t="shared" si="21"/>
        <v>0</v>
      </c>
      <c r="W70" s="198">
        <f t="shared" si="21"/>
        <v>0</v>
      </c>
      <c r="X70" s="198">
        <f t="shared" si="21"/>
        <v>0</v>
      </c>
      <c r="Y70" s="10"/>
      <c r="Z70" s="10"/>
      <c r="AA70" s="26"/>
      <c r="AB70" s="26"/>
      <c r="AC70" s="26"/>
      <c r="AD70" s="26">
        <v>2</v>
      </c>
      <c r="AE70" s="26">
        <v>2</v>
      </c>
      <c r="AF70" s="26">
        <v>3</v>
      </c>
      <c r="AG70" s="26">
        <v>3</v>
      </c>
      <c r="AH70" s="26">
        <v>3</v>
      </c>
      <c r="AI70" s="26">
        <v>3</v>
      </c>
      <c r="AJ70" s="26">
        <v>3</v>
      </c>
      <c r="AK70" s="26">
        <v>1</v>
      </c>
      <c r="AL70" s="26"/>
      <c r="AM70" s="26"/>
      <c r="AN70" s="27"/>
      <c r="AO70" s="27"/>
      <c r="AP70" s="27"/>
      <c r="AQ70" s="27"/>
      <c r="AR70" s="27"/>
      <c r="AS70" s="27"/>
      <c r="AT70" s="27"/>
      <c r="AU70" s="27"/>
      <c r="AV70" s="27"/>
      <c r="AW70" s="169"/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11"/>
      <c r="BG70" s="11">
        <f>SUM(E70:AX70)</f>
        <v>20</v>
      </c>
      <c r="BH70" s="54">
        <f t="shared" si="10"/>
        <v>0</v>
      </c>
      <c r="BI70" t="s">
        <v>119</v>
      </c>
      <c r="BJ70" t="s">
        <v>119</v>
      </c>
      <c r="BK70" t="s">
        <v>119</v>
      </c>
    </row>
    <row r="71" spans="1:63" ht="18.75" customHeight="1">
      <c r="A71" s="389"/>
      <c r="B71" s="10" t="s">
        <v>42</v>
      </c>
      <c r="C71" s="29" t="s">
        <v>120</v>
      </c>
      <c r="D71" s="176" t="s">
        <v>11</v>
      </c>
      <c r="E71" s="177"/>
      <c r="F71" s="177"/>
      <c r="G71" s="177"/>
      <c r="H71" s="177"/>
      <c r="I71" s="177"/>
      <c r="J71" s="177"/>
      <c r="K71" s="177"/>
      <c r="L71" s="176"/>
      <c r="M71" s="176"/>
      <c r="N71" s="178"/>
      <c r="O71" s="176"/>
      <c r="P71" s="176"/>
      <c r="Q71" s="176"/>
      <c r="R71" s="176"/>
      <c r="S71" s="176"/>
      <c r="T71" s="176"/>
      <c r="U71" s="176"/>
      <c r="V71" s="198">
        <f t="shared" si="21"/>
        <v>0</v>
      </c>
      <c r="W71" s="198">
        <f t="shared" si="21"/>
        <v>0</v>
      </c>
      <c r="X71" s="198">
        <f t="shared" si="21"/>
        <v>0</v>
      </c>
      <c r="Y71" s="176"/>
      <c r="Z71" s="176"/>
      <c r="AA71" s="176"/>
      <c r="AB71" s="30"/>
      <c r="AC71" s="30"/>
      <c r="AD71" s="30"/>
      <c r="AE71" s="30"/>
      <c r="AF71" s="30"/>
      <c r="AG71" s="30"/>
      <c r="AH71" s="30"/>
      <c r="AI71" s="30"/>
      <c r="AJ71" s="30"/>
      <c r="AK71" s="30">
        <v>6</v>
      </c>
      <c r="AL71" s="30">
        <v>6</v>
      </c>
      <c r="AM71" s="30">
        <v>6</v>
      </c>
      <c r="AN71" s="212">
        <v>6</v>
      </c>
      <c r="AO71" s="212">
        <v>6</v>
      </c>
      <c r="AP71" s="212">
        <v>6</v>
      </c>
      <c r="AQ71" s="212"/>
      <c r="AR71" s="212"/>
      <c r="AS71" s="212"/>
      <c r="AT71" s="179"/>
      <c r="AU71" s="179"/>
      <c r="AV71" s="179"/>
      <c r="AW71" s="177"/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177">
        <f>SUM(AF71:BE71)</f>
        <v>36</v>
      </c>
      <c r="BG71" s="177"/>
      <c r="BH71" s="54">
        <f t="shared" si="10"/>
        <v>0</v>
      </c>
      <c r="BI71" s="42">
        <v>72</v>
      </c>
      <c r="BJ71" s="42">
        <v>0</v>
      </c>
      <c r="BK71" s="42">
        <v>72</v>
      </c>
    </row>
    <row r="72" spans="1:60" ht="12.75">
      <c r="A72" s="389"/>
      <c r="B72" s="197" t="s">
        <v>176</v>
      </c>
      <c r="C72" s="196" t="s">
        <v>80</v>
      </c>
      <c r="D72" s="176" t="s">
        <v>11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98">
        <f t="shared" si="21"/>
        <v>0</v>
      </c>
      <c r="W72" s="198">
        <f t="shared" si="21"/>
        <v>0</v>
      </c>
      <c r="X72" s="198">
        <f t="shared" si="21"/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207"/>
      <c r="AM72" s="207"/>
      <c r="AN72" s="200"/>
      <c r="AO72" s="200"/>
      <c r="AP72" s="200"/>
      <c r="AQ72" s="200">
        <v>6</v>
      </c>
      <c r="AR72" s="200">
        <v>6</v>
      </c>
      <c r="AS72" s="200">
        <v>6</v>
      </c>
      <c r="AT72" s="207">
        <v>6</v>
      </c>
      <c r="AU72" s="207">
        <v>6</v>
      </c>
      <c r="AV72" s="207">
        <v>6</v>
      </c>
      <c r="AW72" s="190"/>
      <c r="AX72" s="213">
        <v>0</v>
      </c>
      <c r="AY72" s="213">
        <v>0</v>
      </c>
      <c r="AZ72" s="213">
        <v>0</v>
      </c>
      <c r="BA72" s="213">
        <v>0</v>
      </c>
      <c r="BB72" s="213">
        <v>0</v>
      </c>
      <c r="BC72" s="213">
        <v>0</v>
      </c>
      <c r="BD72" s="213">
        <v>0</v>
      </c>
      <c r="BE72" s="213">
        <v>0</v>
      </c>
      <c r="BF72" s="209">
        <f>SUM(Y72:BE72)</f>
        <v>36</v>
      </c>
      <c r="BG72" s="13"/>
      <c r="BH72" s="9"/>
    </row>
    <row r="73" spans="1:60" ht="12.75" customHeight="1" hidden="1">
      <c r="A73" s="389"/>
      <c r="B73" s="12" t="s">
        <v>45</v>
      </c>
      <c r="C73" s="32"/>
      <c r="D73" s="180"/>
      <c r="E73" s="181"/>
      <c r="F73" s="181"/>
      <c r="G73" s="181"/>
      <c r="H73" s="181"/>
      <c r="I73" s="181"/>
      <c r="J73" s="181"/>
      <c r="K73" s="181"/>
      <c r="L73" s="180"/>
      <c r="M73" s="180"/>
      <c r="N73" s="182"/>
      <c r="O73" s="180"/>
      <c r="P73" s="180"/>
      <c r="Q73" s="180"/>
      <c r="R73" s="180"/>
      <c r="S73" s="180"/>
      <c r="T73" s="180"/>
      <c r="U73" s="180"/>
      <c r="V73" s="198">
        <f t="shared" si="21"/>
        <v>0</v>
      </c>
      <c r="W73" s="198">
        <f t="shared" si="21"/>
        <v>0</v>
      </c>
      <c r="X73" s="198">
        <f t="shared" si="21"/>
        <v>0</v>
      </c>
      <c r="Y73" s="180"/>
      <c r="Z73" s="180"/>
      <c r="AA73" s="180"/>
      <c r="AB73" s="180"/>
      <c r="AC73" s="182"/>
      <c r="AD73" s="180"/>
      <c r="AE73" s="182"/>
      <c r="AF73" s="180"/>
      <c r="AG73" s="181"/>
      <c r="AH73" s="181"/>
      <c r="AI73" s="181"/>
      <c r="AJ73" s="181"/>
      <c r="AK73" s="180"/>
      <c r="AL73" s="183"/>
      <c r="AM73" s="184"/>
      <c r="AN73" s="185"/>
      <c r="AO73" s="181"/>
      <c r="AP73" s="181"/>
      <c r="AQ73" s="181"/>
      <c r="AR73" s="181"/>
      <c r="AS73" s="184"/>
      <c r="AT73" s="181"/>
      <c r="AU73" s="181"/>
      <c r="AV73" s="181"/>
      <c r="AW73" s="186"/>
      <c r="AX73" s="187">
        <v>0</v>
      </c>
      <c r="AY73" s="187">
        <v>0</v>
      </c>
      <c r="AZ73" s="187">
        <v>0</v>
      </c>
      <c r="BA73" s="187">
        <v>0</v>
      </c>
      <c r="BB73" s="187">
        <v>0</v>
      </c>
      <c r="BC73" s="187">
        <v>0</v>
      </c>
      <c r="BD73" s="187">
        <v>0</v>
      </c>
      <c r="BE73" s="187">
        <v>0</v>
      </c>
      <c r="BF73" s="181">
        <f aca="true" t="shared" si="22" ref="BF73:BF86">SUM(E73:BE73)</f>
        <v>0</v>
      </c>
      <c r="BG73" s="181"/>
      <c r="BH73" s="54">
        <f aca="true" t="shared" si="23" ref="BH73:BH89">SUM(E73:U73)</f>
        <v>0</v>
      </c>
    </row>
    <row r="74" spans="1:60" ht="56.25" customHeight="1" hidden="1">
      <c r="A74" s="389"/>
      <c r="B74" s="314" t="s">
        <v>46</v>
      </c>
      <c r="C74" s="384" t="s">
        <v>54</v>
      </c>
      <c r="D74" s="10"/>
      <c r="E74" s="11"/>
      <c r="F74" s="11"/>
      <c r="G74" s="11"/>
      <c r="H74" s="11"/>
      <c r="I74" s="11"/>
      <c r="J74" s="11"/>
      <c r="K74" s="11"/>
      <c r="L74" s="10"/>
      <c r="M74" s="10"/>
      <c r="N74" s="18"/>
      <c r="O74" s="10"/>
      <c r="P74" s="10"/>
      <c r="Q74" s="10"/>
      <c r="R74" s="10"/>
      <c r="S74" s="10"/>
      <c r="T74" s="10"/>
      <c r="U74" s="10"/>
      <c r="V74" s="198">
        <f t="shared" si="21"/>
        <v>0</v>
      </c>
      <c r="W74" s="198">
        <f t="shared" si="21"/>
        <v>0</v>
      </c>
      <c r="X74" s="198">
        <f t="shared" si="21"/>
        <v>0</v>
      </c>
      <c r="Y74" s="10"/>
      <c r="Z74" s="10"/>
      <c r="AA74" s="10"/>
      <c r="AB74" s="10"/>
      <c r="AC74" s="18"/>
      <c r="AD74" s="10"/>
      <c r="AE74" s="18"/>
      <c r="AF74" s="10"/>
      <c r="AG74" s="11"/>
      <c r="AH74" s="11"/>
      <c r="AI74" s="11"/>
      <c r="AJ74" s="11"/>
      <c r="AK74" s="10"/>
      <c r="AL74" s="27"/>
      <c r="AM74" s="19"/>
      <c r="AN74" s="24"/>
      <c r="AO74" s="11"/>
      <c r="AP74" s="11"/>
      <c r="AQ74" s="11"/>
      <c r="AR74" s="11"/>
      <c r="AS74" s="19"/>
      <c r="AT74" s="11"/>
      <c r="AU74" s="11"/>
      <c r="AV74" s="11"/>
      <c r="AW74" s="169"/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11">
        <f t="shared" si="22"/>
        <v>0</v>
      </c>
      <c r="BG74" s="11"/>
      <c r="BH74" s="54">
        <f t="shared" si="23"/>
        <v>0</v>
      </c>
    </row>
    <row r="75" spans="1:60" ht="13.5" customHeight="1" hidden="1" thickBot="1">
      <c r="A75" s="389"/>
      <c r="B75" s="314"/>
      <c r="C75" s="385"/>
      <c r="D75" s="10"/>
      <c r="E75" s="11"/>
      <c r="F75" s="11"/>
      <c r="G75" s="11"/>
      <c r="H75" s="11"/>
      <c r="I75" s="11"/>
      <c r="J75" s="11"/>
      <c r="K75" s="11"/>
      <c r="L75" s="10"/>
      <c r="M75" s="10"/>
      <c r="N75" s="18"/>
      <c r="O75" s="10"/>
      <c r="P75" s="10"/>
      <c r="Q75" s="10"/>
      <c r="R75" s="10"/>
      <c r="S75" s="10"/>
      <c r="T75" s="10"/>
      <c r="U75" s="10"/>
      <c r="V75" s="198">
        <f t="shared" si="21"/>
        <v>0</v>
      </c>
      <c r="W75" s="198">
        <f t="shared" si="21"/>
        <v>0</v>
      </c>
      <c r="X75" s="198">
        <f t="shared" si="21"/>
        <v>0</v>
      </c>
      <c r="Y75" s="10"/>
      <c r="Z75" s="10"/>
      <c r="AA75" s="10"/>
      <c r="AB75" s="10"/>
      <c r="AC75" s="18"/>
      <c r="AD75" s="10"/>
      <c r="AE75" s="18"/>
      <c r="AF75" s="10"/>
      <c r="AG75" s="11"/>
      <c r="AH75" s="11"/>
      <c r="AI75" s="11"/>
      <c r="AJ75" s="11"/>
      <c r="AK75" s="10"/>
      <c r="AL75" s="27"/>
      <c r="AM75" s="19"/>
      <c r="AN75" s="24"/>
      <c r="AO75" s="11"/>
      <c r="AP75" s="11"/>
      <c r="AQ75" s="11"/>
      <c r="AR75" s="11"/>
      <c r="AS75" s="19"/>
      <c r="AT75" s="11"/>
      <c r="AU75" s="11"/>
      <c r="AV75" s="11"/>
      <c r="AW75" s="169"/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11">
        <f t="shared" si="22"/>
        <v>0</v>
      </c>
      <c r="BG75" s="11"/>
      <c r="BH75" s="54">
        <f t="shared" si="23"/>
        <v>0</v>
      </c>
    </row>
    <row r="76" spans="1:60" ht="12.75" customHeight="1" hidden="1">
      <c r="A76" s="389"/>
      <c r="B76" s="381" t="s">
        <v>47</v>
      </c>
      <c r="C76" s="364" t="s">
        <v>55</v>
      </c>
      <c r="D76" s="10"/>
      <c r="E76" s="11"/>
      <c r="F76" s="11"/>
      <c r="G76" s="11"/>
      <c r="H76" s="11"/>
      <c r="I76" s="11"/>
      <c r="J76" s="11"/>
      <c r="K76" s="11"/>
      <c r="L76" s="10"/>
      <c r="M76" s="10"/>
      <c r="N76" s="18"/>
      <c r="O76" s="10"/>
      <c r="P76" s="10"/>
      <c r="Q76" s="10"/>
      <c r="R76" s="10"/>
      <c r="S76" s="10"/>
      <c r="T76" s="10"/>
      <c r="U76" s="10"/>
      <c r="V76" s="198">
        <f t="shared" si="21"/>
        <v>0</v>
      </c>
      <c r="W76" s="198">
        <f t="shared" si="21"/>
        <v>0</v>
      </c>
      <c r="X76" s="198">
        <f t="shared" si="21"/>
        <v>0</v>
      </c>
      <c r="Y76" s="10"/>
      <c r="Z76" s="10"/>
      <c r="AA76" s="10"/>
      <c r="AB76" s="10"/>
      <c r="AC76" s="18"/>
      <c r="AD76" s="10"/>
      <c r="AE76" s="18"/>
      <c r="AF76" s="10"/>
      <c r="AG76" s="11"/>
      <c r="AH76" s="11"/>
      <c r="AI76" s="11"/>
      <c r="AJ76" s="11"/>
      <c r="AK76" s="10"/>
      <c r="AL76" s="27"/>
      <c r="AM76" s="19"/>
      <c r="AN76" s="24"/>
      <c r="AO76" s="11"/>
      <c r="AP76" s="11"/>
      <c r="AQ76" s="11"/>
      <c r="AR76" s="11"/>
      <c r="AS76" s="19"/>
      <c r="AT76" s="11"/>
      <c r="AU76" s="11"/>
      <c r="AV76" s="11"/>
      <c r="AW76" s="169"/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11">
        <f t="shared" si="22"/>
        <v>0</v>
      </c>
      <c r="BG76" s="11"/>
      <c r="BH76" s="54">
        <f t="shared" si="23"/>
        <v>0</v>
      </c>
    </row>
    <row r="77" spans="1:60" ht="34.5" customHeight="1" hidden="1">
      <c r="A77" s="389"/>
      <c r="B77" s="381"/>
      <c r="C77" s="365"/>
      <c r="D77" s="10"/>
      <c r="E77" s="11"/>
      <c r="F77" s="11"/>
      <c r="G77" s="11"/>
      <c r="H77" s="11"/>
      <c r="I77" s="11"/>
      <c r="J77" s="11"/>
      <c r="K77" s="11"/>
      <c r="L77" s="10"/>
      <c r="M77" s="10"/>
      <c r="N77" s="18"/>
      <c r="O77" s="10"/>
      <c r="P77" s="10"/>
      <c r="Q77" s="10"/>
      <c r="R77" s="10"/>
      <c r="S77" s="10"/>
      <c r="T77" s="10"/>
      <c r="U77" s="10"/>
      <c r="V77" s="198">
        <f t="shared" si="21"/>
        <v>0</v>
      </c>
      <c r="W77" s="198">
        <f t="shared" si="21"/>
        <v>0</v>
      </c>
      <c r="X77" s="198">
        <f t="shared" si="21"/>
        <v>0</v>
      </c>
      <c r="Y77" s="10"/>
      <c r="Z77" s="10"/>
      <c r="AA77" s="10"/>
      <c r="AB77" s="10"/>
      <c r="AC77" s="18"/>
      <c r="AD77" s="10"/>
      <c r="AE77" s="18"/>
      <c r="AF77" s="10"/>
      <c r="AG77" s="11"/>
      <c r="AH77" s="11"/>
      <c r="AI77" s="11"/>
      <c r="AJ77" s="11"/>
      <c r="AK77" s="10"/>
      <c r="AL77" s="27"/>
      <c r="AM77" s="19"/>
      <c r="AN77" s="24"/>
      <c r="AO77" s="11"/>
      <c r="AP77" s="11"/>
      <c r="AQ77" s="11"/>
      <c r="AR77" s="11"/>
      <c r="AS77" s="19"/>
      <c r="AT77" s="11"/>
      <c r="AU77" s="11"/>
      <c r="AV77" s="11"/>
      <c r="AW77" s="169"/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11">
        <f t="shared" si="22"/>
        <v>0</v>
      </c>
      <c r="BG77" s="11"/>
      <c r="BH77" s="54">
        <f t="shared" si="23"/>
        <v>0</v>
      </c>
    </row>
    <row r="78" spans="1:60" ht="12.75" customHeight="1" hidden="1">
      <c r="A78" s="389"/>
      <c r="B78" s="12" t="s">
        <v>48</v>
      </c>
      <c r="C78" s="32"/>
      <c r="D78" s="10"/>
      <c r="E78" s="11"/>
      <c r="F78" s="11"/>
      <c r="G78" s="11"/>
      <c r="H78" s="11"/>
      <c r="I78" s="11"/>
      <c r="J78" s="11"/>
      <c r="K78" s="11"/>
      <c r="L78" s="10"/>
      <c r="M78" s="10"/>
      <c r="N78" s="18"/>
      <c r="O78" s="10"/>
      <c r="P78" s="10"/>
      <c r="Q78" s="10"/>
      <c r="R78" s="10"/>
      <c r="S78" s="10"/>
      <c r="T78" s="10"/>
      <c r="U78" s="10"/>
      <c r="V78" s="198">
        <f t="shared" si="21"/>
        <v>0</v>
      </c>
      <c r="W78" s="198">
        <f t="shared" si="21"/>
        <v>0</v>
      </c>
      <c r="X78" s="198">
        <f t="shared" si="21"/>
        <v>0</v>
      </c>
      <c r="Y78" s="10"/>
      <c r="Z78" s="10"/>
      <c r="AA78" s="10"/>
      <c r="AB78" s="10"/>
      <c r="AC78" s="18"/>
      <c r="AD78" s="10"/>
      <c r="AE78" s="18"/>
      <c r="AF78" s="10"/>
      <c r="AG78" s="11"/>
      <c r="AH78" s="11"/>
      <c r="AI78" s="11"/>
      <c r="AJ78" s="11"/>
      <c r="AK78" s="10"/>
      <c r="AL78" s="27"/>
      <c r="AM78" s="19"/>
      <c r="AN78" s="24"/>
      <c r="AO78" s="11"/>
      <c r="AP78" s="11"/>
      <c r="AQ78" s="11"/>
      <c r="AR78" s="11"/>
      <c r="AS78" s="19"/>
      <c r="AT78" s="11"/>
      <c r="AU78" s="11"/>
      <c r="AV78" s="11"/>
      <c r="AW78" s="169"/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11">
        <f t="shared" si="22"/>
        <v>0</v>
      </c>
      <c r="BG78" s="11"/>
      <c r="BH78" s="54">
        <f t="shared" si="23"/>
        <v>0</v>
      </c>
    </row>
    <row r="79" spans="1:60" ht="12.75" customHeight="1" hidden="1">
      <c r="A79" s="389"/>
      <c r="B79" s="12" t="s">
        <v>49</v>
      </c>
      <c r="C79" s="32"/>
      <c r="D79" s="10"/>
      <c r="E79" s="11"/>
      <c r="F79" s="11"/>
      <c r="G79" s="11"/>
      <c r="H79" s="11"/>
      <c r="I79" s="11"/>
      <c r="J79" s="11"/>
      <c r="K79" s="11"/>
      <c r="L79" s="10"/>
      <c r="M79" s="10"/>
      <c r="N79" s="18"/>
      <c r="O79" s="10"/>
      <c r="P79" s="10"/>
      <c r="Q79" s="10"/>
      <c r="R79" s="10"/>
      <c r="S79" s="10"/>
      <c r="T79" s="10"/>
      <c r="U79" s="10"/>
      <c r="V79" s="198">
        <f t="shared" si="21"/>
        <v>0</v>
      </c>
      <c r="W79" s="198">
        <f t="shared" si="21"/>
        <v>0</v>
      </c>
      <c r="X79" s="198">
        <f t="shared" si="21"/>
        <v>0</v>
      </c>
      <c r="Y79" s="10"/>
      <c r="Z79" s="10"/>
      <c r="AA79" s="10"/>
      <c r="AB79" s="10"/>
      <c r="AC79" s="18"/>
      <c r="AD79" s="10"/>
      <c r="AE79" s="18"/>
      <c r="AF79" s="10"/>
      <c r="AG79" s="11"/>
      <c r="AH79" s="11"/>
      <c r="AI79" s="11"/>
      <c r="AJ79" s="11"/>
      <c r="AK79" s="10"/>
      <c r="AL79" s="27"/>
      <c r="AM79" s="19"/>
      <c r="AN79" s="24"/>
      <c r="AO79" s="11"/>
      <c r="AP79" s="11"/>
      <c r="AQ79" s="11"/>
      <c r="AR79" s="11"/>
      <c r="AS79" s="19"/>
      <c r="AT79" s="11"/>
      <c r="AU79" s="11"/>
      <c r="AV79" s="11"/>
      <c r="AW79" s="169"/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11">
        <f t="shared" si="22"/>
        <v>0</v>
      </c>
      <c r="BG79" s="11"/>
      <c r="BH79" s="54">
        <f t="shared" si="23"/>
        <v>0</v>
      </c>
    </row>
    <row r="80" spans="1:60" ht="54" customHeight="1" hidden="1">
      <c r="A80" s="389"/>
      <c r="B80" s="314" t="s">
        <v>50</v>
      </c>
      <c r="C80" s="366" t="s">
        <v>56</v>
      </c>
      <c r="D80" s="10"/>
      <c r="E80" s="11"/>
      <c r="F80" s="11"/>
      <c r="G80" s="11"/>
      <c r="H80" s="11"/>
      <c r="I80" s="11"/>
      <c r="J80" s="11"/>
      <c r="K80" s="11"/>
      <c r="L80" s="10"/>
      <c r="M80" s="10"/>
      <c r="N80" s="18"/>
      <c r="O80" s="10"/>
      <c r="P80" s="10"/>
      <c r="Q80" s="10"/>
      <c r="R80" s="10"/>
      <c r="S80" s="10"/>
      <c r="T80" s="10"/>
      <c r="U80" s="10"/>
      <c r="V80" s="198">
        <f t="shared" si="21"/>
        <v>0</v>
      </c>
      <c r="W80" s="198">
        <f t="shared" si="21"/>
        <v>0</v>
      </c>
      <c r="X80" s="198">
        <f t="shared" si="21"/>
        <v>0</v>
      </c>
      <c r="Y80" s="10"/>
      <c r="Z80" s="10"/>
      <c r="AA80" s="10"/>
      <c r="AB80" s="10"/>
      <c r="AC80" s="18"/>
      <c r="AD80" s="10"/>
      <c r="AE80" s="18"/>
      <c r="AF80" s="10"/>
      <c r="AG80" s="11"/>
      <c r="AH80" s="11"/>
      <c r="AI80" s="11"/>
      <c r="AJ80" s="11"/>
      <c r="AK80" s="10"/>
      <c r="AL80" s="27"/>
      <c r="AM80" s="19"/>
      <c r="AN80" s="24"/>
      <c r="AO80" s="11"/>
      <c r="AP80" s="11"/>
      <c r="AQ80" s="11"/>
      <c r="AR80" s="11"/>
      <c r="AS80" s="19"/>
      <c r="AT80" s="11"/>
      <c r="AU80" s="11"/>
      <c r="AV80" s="11"/>
      <c r="AW80" s="169"/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11">
        <f t="shared" si="22"/>
        <v>0</v>
      </c>
      <c r="BG80" s="11"/>
      <c r="BH80" s="54">
        <f t="shared" si="23"/>
        <v>0</v>
      </c>
    </row>
    <row r="81" spans="1:60" ht="13.5" customHeight="1" hidden="1" thickBot="1">
      <c r="A81" s="389"/>
      <c r="B81" s="314"/>
      <c r="C81" s="367"/>
      <c r="D81" s="10"/>
      <c r="E81" s="11"/>
      <c r="F81" s="11"/>
      <c r="G81" s="11"/>
      <c r="H81" s="11"/>
      <c r="I81" s="11"/>
      <c r="J81" s="11"/>
      <c r="K81" s="11"/>
      <c r="L81" s="10"/>
      <c r="M81" s="10"/>
      <c r="N81" s="18"/>
      <c r="O81" s="10"/>
      <c r="P81" s="10"/>
      <c r="Q81" s="10"/>
      <c r="R81" s="10"/>
      <c r="S81" s="10"/>
      <c r="T81" s="10"/>
      <c r="U81" s="10"/>
      <c r="V81" s="198">
        <f t="shared" si="21"/>
        <v>0</v>
      </c>
      <c r="W81" s="198">
        <f t="shared" si="21"/>
        <v>0</v>
      </c>
      <c r="X81" s="198">
        <f t="shared" si="21"/>
        <v>0</v>
      </c>
      <c r="Y81" s="10"/>
      <c r="Z81" s="10"/>
      <c r="AA81" s="10"/>
      <c r="AB81" s="10"/>
      <c r="AC81" s="18"/>
      <c r="AD81" s="10"/>
      <c r="AE81" s="18"/>
      <c r="AF81" s="10"/>
      <c r="AG81" s="11"/>
      <c r="AH81" s="11"/>
      <c r="AI81" s="11"/>
      <c r="AJ81" s="11"/>
      <c r="AK81" s="10"/>
      <c r="AL81" s="27"/>
      <c r="AM81" s="19"/>
      <c r="AN81" s="24"/>
      <c r="AO81" s="11"/>
      <c r="AP81" s="11"/>
      <c r="AQ81" s="11"/>
      <c r="AR81" s="11"/>
      <c r="AS81" s="19"/>
      <c r="AT81" s="11"/>
      <c r="AU81" s="11"/>
      <c r="AV81" s="11"/>
      <c r="AW81" s="169"/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11">
        <f t="shared" si="22"/>
        <v>0</v>
      </c>
      <c r="BG81" s="11"/>
      <c r="BH81" s="54">
        <f t="shared" si="23"/>
        <v>0</v>
      </c>
    </row>
    <row r="82" spans="1:60" ht="27" customHeight="1" hidden="1">
      <c r="A82" s="389"/>
      <c r="B82" s="381" t="s">
        <v>51</v>
      </c>
      <c r="C82" s="382" t="s">
        <v>57</v>
      </c>
      <c r="D82" s="10"/>
      <c r="E82" s="11"/>
      <c r="F82" s="11"/>
      <c r="G82" s="11"/>
      <c r="H82" s="11"/>
      <c r="I82" s="11"/>
      <c r="J82" s="11"/>
      <c r="K82" s="11"/>
      <c r="L82" s="10"/>
      <c r="M82" s="10"/>
      <c r="N82" s="18"/>
      <c r="O82" s="10"/>
      <c r="P82" s="10"/>
      <c r="Q82" s="10"/>
      <c r="R82" s="10"/>
      <c r="S82" s="10"/>
      <c r="T82" s="10"/>
      <c r="U82" s="10"/>
      <c r="V82" s="198">
        <f t="shared" si="21"/>
        <v>0</v>
      </c>
      <c r="W82" s="198">
        <f t="shared" si="21"/>
        <v>0</v>
      </c>
      <c r="X82" s="198">
        <f t="shared" si="21"/>
        <v>0</v>
      </c>
      <c r="Y82" s="10"/>
      <c r="Z82" s="10"/>
      <c r="AA82" s="10"/>
      <c r="AB82" s="10"/>
      <c r="AC82" s="18"/>
      <c r="AD82" s="10"/>
      <c r="AE82" s="18"/>
      <c r="AF82" s="10"/>
      <c r="AG82" s="11"/>
      <c r="AH82" s="11"/>
      <c r="AI82" s="11"/>
      <c r="AJ82" s="11"/>
      <c r="AK82" s="10"/>
      <c r="AL82" s="27"/>
      <c r="AM82" s="19"/>
      <c r="AN82" s="24"/>
      <c r="AO82" s="11"/>
      <c r="AP82" s="11"/>
      <c r="AQ82" s="11"/>
      <c r="AR82" s="11"/>
      <c r="AS82" s="19"/>
      <c r="AT82" s="11"/>
      <c r="AU82" s="11"/>
      <c r="AV82" s="11"/>
      <c r="AW82" s="169"/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11">
        <f t="shared" si="22"/>
        <v>0</v>
      </c>
      <c r="BG82" s="11"/>
      <c r="BH82" s="54">
        <f t="shared" si="23"/>
        <v>0</v>
      </c>
    </row>
    <row r="83" spans="1:60" ht="13.5" customHeight="1" hidden="1" thickBot="1">
      <c r="A83" s="389"/>
      <c r="B83" s="381"/>
      <c r="C83" s="383"/>
      <c r="D83" s="10"/>
      <c r="E83" s="11"/>
      <c r="F83" s="11"/>
      <c r="G83" s="11"/>
      <c r="H83" s="11"/>
      <c r="I83" s="11"/>
      <c r="J83" s="11"/>
      <c r="K83" s="11"/>
      <c r="L83" s="10"/>
      <c r="M83" s="10"/>
      <c r="N83" s="18"/>
      <c r="O83" s="10"/>
      <c r="P83" s="10"/>
      <c r="Q83" s="10"/>
      <c r="R83" s="10"/>
      <c r="S83" s="10"/>
      <c r="T83" s="10"/>
      <c r="U83" s="10"/>
      <c r="V83" s="198">
        <f t="shared" si="21"/>
        <v>0</v>
      </c>
      <c r="W83" s="198">
        <f t="shared" si="21"/>
        <v>0</v>
      </c>
      <c r="X83" s="198">
        <f t="shared" si="21"/>
        <v>0</v>
      </c>
      <c r="Y83" s="10"/>
      <c r="Z83" s="10"/>
      <c r="AA83" s="10"/>
      <c r="AB83" s="10"/>
      <c r="AC83" s="18"/>
      <c r="AD83" s="10"/>
      <c r="AE83" s="18"/>
      <c r="AF83" s="10"/>
      <c r="AG83" s="11"/>
      <c r="AH83" s="11"/>
      <c r="AI83" s="11"/>
      <c r="AJ83" s="11"/>
      <c r="AK83" s="10"/>
      <c r="AL83" s="27"/>
      <c r="AM83" s="19"/>
      <c r="AN83" s="24"/>
      <c r="AO83" s="11"/>
      <c r="AP83" s="11"/>
      <c r="AQ83" s="11"/>
      <c r="AR83" s="11"/>
      <c r="AS83" s="19"/>
      <c r="AT83" s="11"/>
      <c r="AU83" s="11"/>
      <c r="AV83" s="11"/>
      <c r="AW83" s="169"/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11">
        <f t="shared" si="22"/>
        <v>0</v>
      </c>
      <c r="BG83" s="11"/>
      <c r="BH83" s="54">
        <f t="shared" si="23"/>
        <v>0</v>
      </c>
    </row>
    <row r="84" spans="1:60" ht="12.75" customHeight="1" hidden="1">
      <c r="A84" s="389"/>
      <c r="B84" s="12" t="s">
        <v>52</v>
      </c>
      <c r="C84" s="56"/>
      <c r="D84" s="13"/>
      <c r="E84" s="11"/>
      <c r="F84" s="11"/>
      <c r="G84" s="170"/>
      <c r="H84" s="11"/>
      <c r="I84" s="11"/>
      <c r="J84" s="11"/>
      <c r="K84" s="11"/>
      <c r="L84" s="10"/>
      <c r="M84" s="10"/>
      <c r="N84" s="18"/>
      <c r="O84" s="10"/>
      <c r="P84" s="10"/>
      <c r="Q84" s="10"/>
      <c r="R84" s="10"/>
      <c r="S84" s="10"/>
      <c r="T84" s="10"/>
      <c r="U84" s="10"/>
      <c r="V84" s="198">
        <f t="shared" si="21"/>
        <v>0</v>
      </c>
      <c r="W84" s="198">
        <f t="shared" si="21"/>
        <v>0</v>
      </c>
      <c r="X84" s="198">
        <f t="shared" si="21"/>
        <v>0</v>
      </c>
      <c r="Y84" s="10"/>
      <c r="Z84" s="10"/>
      <c r="AA84" s="10"/>
      <c r="AB84" s="10"/>
      <c r="AC84" s="18"/>
      <c r="AD84" s="10"/>
      <c r="AE84" s="18"/>
      <c r="AF84" s="10"/>
      <c r="AG84" s="11"/>
      <c r="AH84" s="11"/>
      <c r="AI84" s="11"/>
      <c r="AJ84" s="11"/>
      <c r="AK84" s="10"/>
      <c r="AL84" s="27"/>
      <c r="AM84" s="19"/>
      <c r="AN84" s="24"/>
      <c r="AO84" s="11"/>
      <c r="AP84" s="11"/>
      <c r="AQ84" s="11"/>
      <c r="AR84" s="11"/>
      <c r="AS84" s="19"/>
      <c r="AT84" s="11"/>
      <c r="AU84" s="11"/>
      <c r="AV84" s="11"/>
      <c r="AW84" s="169"/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11">
        <f t="shared" si="22"/>
        <v>0</v>
      </c>
      <c r="BG84" s="11"/>
      <c r="BH84" s="54">
        <f t="shared" si="23"/>
        <v>0</v>
      </c>
    </row>
    <row r="85" spans="1:60" ht="12.75" customHeight="1" hidden="1">
      <c r="A85" s="389"/>
      <c r="B85" s="12" t="s">
        <v>53</v>
      </c>
      <c r="C85" s="57"/>
      <c r="D85" s="9"/>
      <c r="E85" s="4"/>
      <c r="F85" s="4"/>
      <c r="G85" s="4"/>
      <c r="H85" s="4"/>
      <c r="I85" s="4"/>
      <c r="J85" s="4"/>
      <c r="K85" s="4"/>
      <c r="L85" s="5"/>
      <c r="M85" s="5"/>
      <c r="N85" s="18"/>
      <c r="O85" s="5"/>
      <c r="P85" s="5"/>
      <c r="Q85" s="5"/>
      <c r="R85" s="5"/>
      <c r="S85" s="5"/>
      <c r="T85" s="5"/>
      <c r="U85" s="5"/>
      <c r="V85" s="198">
        <f t="shared" si="21"/>
        <v>0</v>
      </c>
      <c r="W85" s="198">
        <f t="shared" si="21"/>
        <v>0</v>
      </c>
      <c r="X85" s="198">
        <f t="shared" si="21"/>
        <v>0</v>
      </c>
      <c r="Y85" s="10"/>
      <c r="Z85" s="10"/>
      <c r="AA85" s="10"/>
      <c r="AB85" s="10"/>
      <c r="AC85" s="18"/>
      <c r="AD85" s="10"/>
      <c r="AE85" s="18"/>
      <c r="AF85" s="10"/>
      <c r="AG85" s="11"/>
      <c r="AH85" s="11"/>
      <c r="AI85" s="11"/>
      <c r="AJ85" s="11"/>
      <c r="AK85" s="10"/>
      <c r="AL85" s="27"/>
      <c r="AM85" s="19"/>
      <c r="AN85" s="24"/>
      <c r="AO85" s="11"/>
      <c r="AP85" s="11"/>
      <c r="AQ85" s="11"/>
      <c r="AR85" s="11"/>
      <c r="AS85" s="19"/>
      <c r="AT85" s="11"/>
      <c r="AU85" s="11"/>
      <c r="AV85" s="11"/>
      <c r="AW85" s="169"/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11">
        <f t="shared" si="22"/>
        <v>0</v>
      </c>
      <c r="BG85" s="11"/>
      <c r="BH85" s="54">
        <f t="shared" si="23"/>
        <v>0</v>
      </c>
    </row>
    <row r="86" spans="1:63" ht="18" customHeight="1">
      <c r="A86" s="389"/>
      <c r="B86" s="341" t="s">
        <v>41</v>
      </c>
      <c r="C86" s="358" t="s">
        <v>104</v>
      </c>
      <c r="D86" s="41" t="s">
        <v>11</v>
      </c>
      <c r="E86" s="40">
        <f>E88</f>
        <v>0</v>
      </c>
      <c r="F86" s="40">
        <f aca="true" t="shared" si="24" ref="F86:AW86">F88</f>
        <v>0</v>
      </c>
      <c r="G86" s="40">
        <f t="shared" si="24"/>
        <v>0</v>
      </c>
      <c r="H86" s="40">
        <f t="shared" si="24"/>
        <v>0</v>
      </c>
      <c r="I86" s="40">
        <f t="shared" si="24"/>
        <v>0</v>
      </c>
      <c r="J86" s="40">
        <f t="shared" si="24"/>
        <v>0</v>
      </c>
      <c r="K86" s="40">
        <f t="shared" si="24"/>
        <v>0</v>
      </c>
      <c r="L86" s="40">
        <f t="shared" si="24"/>
        <v>0</v>
      </c>
      <c r="M86" s="40">
        <f t="shared" si="24"/>
        <v>0</v>
      </c>
      <c r="N86" s="40">
        <f t="shared" si="24"/>
        <v>0</v>
      </c>
      <c r="O86" s="40">
        <f t="shared" si="24"/>
        <v>0</v>
      </c>
      <c r="P86" s="40">
        <f t="shared" si="24"/>
        <v>0</v>
      </c>
      <c r="Q86" s="40">
        <f t="shared" si="24"/>
        <v>0</v>
      </c>
      <c r="R86" s="40">
        <f t="shared" si="24"/>
        <v>0</v>
      </c>
      <c r="S86" s="40">
        <f t="shared" si="24"/>
        <v>0</v>
      </c>
      <c r="T86" s="40">
        <f t="shared" si="24"/>
        <v>0</v>
      </c>
      <c r="U86" s="40">
        <f t="shared" si="24"/>
        <v>0</v>
      </c>
      <c r="V86" s="198">
        <f t="shared" si="24"/>
        <v>0</v>
      </c>
      <c r="W86" s="198">
        <f t="shared" si="24"/>
        <v>0</v>
      </c>
      <c r="X86" s="198">
        <f t="shared" si="24"/>
        <v>0</v>
      </c>
      <c r="Y86" s="40">
        <f t="shared" si="24"/>
        <v>0</v>
      </c>
      <c r="Z86" s="40">
        <f t="shared" si="24"/>
        <v>0</v>
      </c>
      <c r="AA86" s="40">
        <f t="shared" si="24"/>
        <v>0</v>
      </c>
      <c r="AB86" s="40">
        <f t="shared" si="24"/>
        <v>0</v>
      </c>
      <c r="AC86" s="40">
        <f t="shared" si="24"/>
        <v>0</v>
      </c>
      <c r="AD86" s="40">
        <f t="shared" si="24"/>
        <v>0</v>
      </c>
      <c r="AE86" s="40">
        <f t="shared" si="24"/>
        <v>0</v>
      </c>
      <c r="AF86" s="40">
        <f t="shared" si="24"/>
        <v>0</v>
      </c>
      <c r="AG86" s="40">
        <f t="shared" si="24"/>
        <v>0</v>
      </c>
      <c r="AH86" s="40">
        <f t="shared" si="24"/>
        <v>0</v>
      </c>
      <c r="AI86" s="40">
        <f t="shared" si="24"/>
        <v>0</v>
      </c>
      <c r="AJ86" s="40">
        <f t="shared" si="24"/>
        <v>0</v>
      </c>
      <c r="AK86" s="40">
        <f t="shared" si="24"/>
        <v>0</v>
      </c>
      <c r="AL86" s="40">
        <f t="shared" si="24"/>
        <v>0</v>
      </c>
      <c r="AM86" s="40">
        <f t="shared" si="24"/>
        <v>0</v>
      </c>
      <c r="AN86" s="40">
        <f t="shared" si="24"/>
        <v>0</v>
      </c>
      <c r="AO86" s="40">
        <f t="shared" si="24"/>
        <v>0</v>
      </c>
      <c r="AP86" s="40">
        <f t="shared" si="24"/>
        <v>0</v>
      </c>
      <c r="AQ86" s="40">
        <f t="shared" si="24"/>
        <v>0</v>
      </c>
      <c r="AR86" s="40">
        <f t="shared" si="24"/>
        <v>2</v>
      </c>
      <c r="AS86" s="40">
        <f t="shared" si="24"/>
        <v>2</v>
      </c>
      <c r="AT86" s="40">
        <f t="shared" si="24"/>
        <v>2</v>
      </c>
      <c r="AU86" s="40">
        <f t="shared" si="24"/>
        <v>5</v>
      </c>
      <c r="AV86" s="40"/>
      <c r="AW86" s="40">
        <f t="shared" si="24"/>
        <v>2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11">
        <f t="shared" si="22"/>
        <v>13</v>
      </c>
      <c r="BH86" s="54">
        <f t="shared" si="23"/>
        <v>0</v>
      </c>
      <c r="BI86" s="2">
        <v>72</v>
      </c>
      <c r="BJ86" s="2">
        <v>0</v>
      </c>
      <c r="BK86" s="2">
        <v>72</v>
      </c>
    </row>
    <row r="87" spans="1:63" ht="40.5" customHeight="1">
      <c r="A87" s="389"/>
      <c r="B87" s="342"/>
      <c r="C87" s="359"/>
      <c r="D87" s="41" t="s">
        <v>12</v>
      </c>
      <c r="E87" s="40">
        <f>E89</f>
        <v>0</v>
      </c>
      <c r="F87" s="40">
        <f aca="true" t="shared" si="25" ref="F87:AW87">F89</f>
        <v>0</v>
      </c>
      <c r="G87" s="40">
        <f t="shared" si="25"/>
        <v>0</v>
      </c>
      <c r="H87" s="40">
        <f t="shared" si="25"/>
        <v>0</v>
      </c>
      <c r="I87" s="40">
        <f t="shared" si="25"/>
        <v>0</v>
      </c>
      <c r="J87" s="40">
        <f t="shared" si="25"/>
        <v>0</v>
      </c>
      <c r="K87" s="40">
        <f t="shared" si="25"/>
        <v>0</v>
      </c>
      <c r="L87" s="40">
        <f t="shared" si="25"/>
        <v>0</v>
      </c>
      <c r="M87" s="40">
        <f t="shared" si="25"/>
        <v>0</v>
      </c>
      <c r="N87" s="40">
        <f t="shared" si="25"/>
        <v>0</v>
      </c>
      <c r="O87" s="40">
        <f t="shared" si="25"/>
        <v>0</v>
      </c>
      <c r="P87" s="40">
        <f t="shared" si="25"/>
        <v>0</v>
      </c>
      <c r="Q87" s="40">
        <f t="shared" si="25"/>
        <v>0</v>
      </c>
      <c r="R87" s="40">
        <f t="shared" si="25"/>
        <v>0</v>
      </c>
      <c r="S87" s="40">
        <f t="shared" si="25"/>
        <v>0</v>
      </c>
      <c r="T87" s="40">
        <f t="shared" si="25"/>
        <v>0</v>
      </c>
      <c r="U87" s="40">
        <f t="shared" si="25"/>
        <v>0</v>
      </c>
      <c r="V87" s="198">
        <f t="shared" si="25"/>
        <v>0</v>
      </c>
      <c r="W87" s="198">
        <f t="shared" si="25"/>
        <v>0</v>
      </c>
      <c r="X87" s="198">
        <f t="shared" si="25"/>
        <v>0</v>
      </c>
      <c r="Y87" s="40">
        <f t="shared" si="25"/>
        <v>0</v>
      </c>
      <c r="Z87" s="40">
        <f t="shared" si="25"/>
        <v>0</v>
      </c>
      <c r="AA87" s="40">
        <f t="shared" si="25"/>
        <v>0</v>
      </c>
      <c r="AB87" s="40">
        <f t="shared" si="25"/>
        <v>0</v>
      </c>
      <c r="AC87" s="40">
        <f t="shared" si="25"/>
        <v>0</v>
      </c>
      <c r="AD87" s="40">
        <f t="shared" si="25"/>
        <v>0</v>
      </c>
      <c r="AE87" s="40">
        <f t="shared" si="25"/>
        <v>0</v>
      </c>
      <c r="AF87" s="40">
        <f t="shared" si="25"/>
        <v>0</v>
      </c>
      <c r="AG87" s="40">
        <f t="shared" si="25"/>
        <v>0</v>
      </c>
      <c r="AH87" s="40">
        <f t="shared" si="25"/>
        <v>0</v>
      </c>
      <c r="AI87" s="40">
        <f t="shared" si="25"/>
        <v>0</v>
      </c>
      <c r="AJ87" s="40">
        <f t="shared" si="25"/>
        <v>0</v>
      </c>
      <c r="AK87" s="40">
        <f t="shared" si="25"/>
        <v>0</v>
      </c>
      <c r="AL87" s="40">
        <f t="shared" si="25"/>
        <v>0</v>
      </c>
      <c r="AM87" s="40">
        <f t="shared" si="25"/>
        <v>0</v>
      </c>
      <c r="AN87" s="40">
        <f t="shared" si="25"/>
        <v>0</v>
      </c>
      <c r="AO87" s="40">
        <f t="shared" si="25"/>
        <v>0</v>
      </c>
      <c r="AP87" s="40">
        <f t="shared" si="25"/>
        <v>0</v>
      </c>
      <c r="AQ87" s="40">
        <f t="shared" si="25"/>
        <v>0</v>
      </c>
      <c r="AR87" s="40">
        <f t="shared" si="25"/>
        <v>1</v>
      </c>
      <c r="AS87" s="40">
        <f t="shared" si="25"/>
        <v>1</v>
      </c>
      <c r="AT87" s="40">
        <f t="shared" si="25"/>
        <v>1</v>
      </c>
      <c r="AU87" s="40">
        <f t="shared" si="25"/>
        <v>2</v>
      </c>
      <c r="AV87" s="40"/>
      <c r="AW87" s="40">
        <f t="shared" si="25"/>
        <v>1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11"/>
      <c r="BG87" s="11">
        <f>SUM(E87:AX87)</f>
        <v>18</v>
      </c>
      <c r="BH87" s="54">
        <f t="shared" si="23"/>
        <v>0</v>
      </c>
      <c r="BI87" t="s">
        <v>119</v>
      </c>
      <c r="BJ87" t="s">
        <v>119</v>
      </c>
      <c r="BK87" t="s">
        <v>119</v>
      </c>
    </row>
    <row r="88" spans="1:63" ht="23.25" customHeight="1">
      <c r="A88" s="389"/>
      <c r="B88" s="360" t="s">
        <v>124</v>
      </c>
      <c r="C88" s="362" t="s">
        <v>105</v>
      </c>
      <c r="D88" s="10" t="s">
        <v>11</v>
      </c>
      <c r="E88" s="11"/>
      <c r="F88" s="11"/>
      <c r="G88" s="11"/>
      <c r="H88" s="11"/>
      <c r="I88" s="11"/>
      <c r="J88" s="11"/>
      <c r="K88" s="11"/>
      <c r="L88" s="10"/>
      <c r="M88" s="10"/>
      <c r="N88" s="26"/>
      <c r="O88" s="10"/>
      <c r="P88" s="10"/>
      <c r="Q88" s="10"/>
      <c r="R88" s="10"/>
      <c r="S88" s="10"/>
      <c r="T88" s="10"/>
      <c r="U88" s="10"/>
      <c r="V88" s="198">
        <f t="shared" si="21"/>
        <v>0</v>
      </c>
      <c r="W88" s="198">
        <f t="shared" si="21"/>
        <v>0</v>
      </c>
      <c r="X88" s="198">
        <f t="shared" si="21"/>
        <v>0</v>
      </c>
      <c r="Y88" s="10"/>
      <c r="Z88" s="10"/>
      <c r="AA88" s="10"/>
      <c r="AB88" s="26"/>
      <c r="AC88" s="26"/>
      <c r="AD88" s="26"/>
      <c r="AE88" s="26"/>
      <c r="AF88" s="26"/>
      <c r="AG88" s="27"/>
      <c r="AH88" s="27"/>
      <c r="AI88" s="27"/>
      <c r="AJ88" s="201"/>
      <c r="AK88" s="201"/>
      <c r="AL88" s="201"/>
      <c r="AM88" s="201"/>
      <c r="AN88" s="201"/>
      <c r="AO88" s="201"/>
      <c r="AP88" s="201"/>
      <c r="AQ88" s="201"/>
      <c r="AR88" s="201">
        <v>2</v>
      </c>
      <c r="AS88" s="201">
        <v>2</v>
      </c>
      <c r="AT88" s="201">
        <v>2</v>
      </c>
      <c r="AU88" s="201">
        <v>5</v>
      </c>
      <c r="AV88" s="201">
        <v>11</v>
      </c>
      <c r="AW88" s="208">
        <v>2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11">
        <f>SUM(E88:BE88)</f>
        <v>24</v>
      </c>
      <c r="BG88" s="11"/>
      <c r="BH88" s="54">
        <f t="shared" si="23"/>
        <v>0</v>
      </c>
      <c r="BI88" s="2">
        <v>36</v>
      </c>
      <c r="BJ88" s="2">
        <v>0</v>
      </c>
      <c r="BK88" s="2">
        <v>36</v>
      </c>
    </row>
    <row r="89" spans="1:63" ht="53.25" customHeight="1">
      <c r="A89" s="389"/>
      <c r="B89" s="361"/>
      <c r="C89" s="363"/>
      <c r="D89" s="10" t="s">
        <v>12</v>
      </c>
      <c r="E89" s="11"/>
      <c r="F89" s="11"/>
      <c r="G89" s="11"/>
      <c r="H89" s="11"/>
      <c r="I89" s="11"/>
      <c r="J89" s="11"/>
      <c r="K89" s="11"/>
      <c r="L89" s="10"/>
      <c r="M89" s="10"/>
      <c r="N89" s="26"/>
      <c r="O89" s="10"/>
      <c r="P89" s="10"/>
      <c r="Q89" s="10"/>
      <c r="R89" s="10"/>
      <c r="S89" s="10"/>
      <c r="T89" s="10"/>
      <c r="U89" s="10"/>
      <c r="V89" s="198">
        <f t="shared" si="21"/>
        <v>0</v>
      </c>
      <c r="W89" s="198">
        <f t="shared" si="21"/>
        <v>0</v>
      </c>
      <c r="X89" s="198">
        <f t="shared" si="21"/>
        <v>0</v>
      </c>
      <c r="Y89" s="10"/>
      <c r="Z89" s="10"/>
      <c r="AA89" s="10"/>
      <c r="AB89" s="26"/>
      <c r="AC89" s="26"/>
      <c r="AD89" s="26"/>
      <c r="AE89" s="26"/>
      <c r="AF89" s="26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>
        <v>1</v>
      </c>
      <c r="AS89" s="27">
        <v>1</v>
      </c>
      <c r="AT89" s="27">
        <v>1</v>
      </c>
      <c r="AU89" s="27">
        <v>2</v>
      </c>
      <c r="AV89" s="27">
        <v>5</v>
      </c>
      <c r="AW89" s="209">
        <v>1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11"/>
      <c r="BG89" s="11">
        <f>SUM(E89:AX89)</f>
        <v>18</v>
      </c>
      <c r="BH89" s="54">
        <f t="shared" si="23"/>
        <v>0</v>
      </c>
      <c r="BI89" t="s">
        <v>119</v>
      </c>
      <c r="BJ89" t="s">
        <v>119</v>
      </c>
      <c r="BK89" t="s">
        <v>119</v>
      </c>
    </row>
    <row r="90" spans="1:63" ht="12.75" customHeight="1" hidden="1">
      <c r="A90" s="389"/>
      <c r="B90" s="38" t="s">
        <v>44</v>
      </c>
      <c r="C90" s="39" t="s">
        <v>120</v>
      </c>
      <c r="D90" s="5" t="s">
        <v>11</v>
      </c>
      <c r="E90" s="4"/>
      <c r="F90" s="4"/>
      <c r="G90" s="4"/>
      <c r="H90" s="4"/>
      <c r="I90" s="4"/>
      <c r="J90" s="4"/>
      <c r="K90" s="4"/>
      <c r="L90" s="5"/>
      <c r="M90" s="5"/>
      <c r="N90" s="26"/>
      <c r="O90" s="5"/>
      <c r="P90" s="5"/>
      <c r="Q90" s="5"/>
      <c r="R90" s="5"/>
      <c r="S90" s="5"/>
      <c r="T90" s="5"/>
      <c r="U90" s="5"/>
      <c r="V90" s="203">
        <v>0</v>
      </c>
      <c r="W90" s="203">
        <v>0</v>
      </c>
      <c r="X90" s="203">
        <v>0</v>
      </c>
      <c r="Y90" s="10"/>
      <c r="Z90" s="10"/>
      <c r="AA90" s="10"/>
      <c r="AB90" s="26"/>
      <c r="AC90" s="26"/>
      <c r="AD90" s="26"/>
      <c r="AE90" s="26"/>
      <c r="AF90" s="26"/>
      <c r="AG90" s="27"/>
      <c r="AH90" s="27"/>
      <c r="AI90" s="27"/>
      <c r="AJ90" s="27"/>
      <c r="AK90" s="26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169"/>
      <c r="AX90" s="28"/>
      <c r="AY90" s="28"/>
      <c r="AZ90" s="28"/>
      <c r="BA90" s="28"/>
      <c r="BB90" s="28"/>
      <c r="BC90" s="28"/>
      <c r="BD90" s="28"/>
      <c r="BE90" s="28"/>
      <c r="BF90" s="11">
        <f>SUM(E90:BE90)</f>
        <v>0</v>
      </c>
      <c r="BG90" s="11"/>
      <c r="BH90" s="55"/>
      <c r="BI90" s="2">
        <v>36</v>
      </c>
      <c r="BJ90" s="2">
        <v>0</v>
      </c>
      <c r="BK90" s="2">
        <v>36</v>
      </c>
    </row>
    <row r="91" spans="1:63" ht="13.5" customHeight="1">
      <c r="A91" s="389"/>
      <c r="B91" s="375" t="s">
        <v>25</v>
      </c>
      <c r="C91" s="376"/>
      <c r="D91" s="377"/>
      <c r="E91" s="7">
        <f aca="true" t="shared" si="26" ref="E91:U91">E11+E13+E15+E17+E19+E21+E23+E25+E29+E31+E33+E35+E37+E57+E59+E61+E69+E71+E72+E88</f>
        <v>35</v>
      </c>
      <c r="F91" s="7">
        <f t="shared" si="26"/>
        <v>35</v>
      </c>
      <c r="G91" s="7">
        <f t="shared" si="26"/>
        <v>35</v>
      </c>
      <c r="H91" s="7">
        <f t="shared" si="26"/>
        <v>35</v>
      </c>
      <c r="I91" s="7">
        <f t="shared" si="26"/>
        <v>35</v>
      </c>
      <c r="J91" s="7">
        <f t="shared" si="26"/>
        <v>35</v>
      </c>
      <c r="K91" s="7">
        <f t="shared" si="26"/>
        <v>35</v>
      </c>
      <c r="L91" s="7">
        <f t="shared" si="26"/>
        <v>35</v>
      </c>
      <c r="M91" s="7">
        <f t="shared" si="26"/>
        <v>35</v>
      </c>
      <c r="N91" s="7">
        <f t="shared" si="26"/>
        <v>35</v>
      </c>
      <c r="O91" s="7">
        <f t="shared" si="26"/>
        <v>35</v>
      </c>
      <c r="P91" s="7">
        <f t="shared" si="26"/>
        <v>35</v>
      </c>
      <c r="Q91" s="7">
        <f t="shared" si="26"/>
        <v>35</v>
      </c>
      <c r="R91" s="7">
        <f t="shared" si="26"/>
        <v>35</v>
      </c>
      <c r="S91" s="7">
        <f t="shared" si="26"/>
        <v>35</v>
      </c>
      <c r="T91" s="7">
        <f t="shared" si="26"/>
        <v>35</v>
      </c>
      <c r="U91" s="7">
        <f t="shared" si="26"/>
        <v>35</v>
      </c>
      <c r="V91" s="198">
        <v>0</v>
      </c>
      <c r="W91" s="198">
        <f>W11+W13+W15+W17+W19+W21+W23+W25+W29+W31+W33+W35+W37+W57+W59+W61+W69+W71+W72+W88</f>
        <v>33</v>
      </c>
      <c r="X91" s="198">
        <v>0</v>
      </c>
      <c r="Y91" s="7">
        <f>Y11+Y13+Y15+Y17+Y19+Y21+Y23+Y25+Y29+Y31+Y33+Y35+Y37+Y57+Y59+Y61+Y69+Y71+Y72+Y88</f>
        <v>35</v>
      </c>
      <c r="Z91" s="7">
        <f aca="true" t="shared" si="27" ref="Z91:AW91">Z11+Z13+Z15+Z17+Z19+Z21+Z23+Z25+Z29+Z31+Z33+Z35+Z37+Z57+Z59+Z61+Z69+Z71+Z72+Z88</f>
        <v>35</v>
      </c>
      <c r="AA91" s="7">
        <f t="shared" si="27"/>
        <v>35</v>
      </c>
      <c r="AB91" s="7">
        <f t="shared" si="27"/>
        <v>35</v>
      </c>
      <c r="AC91" s="7">
        <f t="shared" si="27"/>
        <v>35</v>
      </c>
      <c r="AD91" s="7">
        <f t="shared" si="27"/>
        <v>35</v>
      </c>
      <c r="AE91" s="7">
        <f t="shared" si="27"/>
        <v>35</v>
      </c>
      <c r="AF91" s="7">
        <f t="shared" si="27"/>
        <v>35</v>
      </c>
      <c r="AG91" s="7">
        <f t="shared" si="27"/>
        <v>35</v>
      </c>
      <c r="AH91" s="7">
        <f t="shared" si="27"/>
        <v>35</v>
      </c>
      <c r="AI91" s="7">
        <f t="shared" si="27"/>
        <v>35</v>
      </c>
      <c r="AJ91" s="7">
        <f t="shared" si="27"/>
        <v>35</v>
      </c>
      <c r="AK91" s="7">
        <f t="shared" si="27"/>
        <v>35</v>
      </c>
      <c r="AL91" s="7">
        <f t="shared" si="27"/>
        <v>35</v>
      </c>
      <c r="AM91" s="7">
        <f t="shared" si="27"/>
        <v>35</v>
      </c>
      <c r="AN91" s="7">
        <f t="shared" si="27"/>
        <v>35</v>
      </c>
      <c r="AO91" s="7">
        <f t="shared" si="27"/>
        <v>35</v>
      </c>
      <c r="AP91" s="7">
        <f t="shared" si="27"/>
        <v>35</v>
      </c>
      <c r="AQ91" s="7">
        <f t="shared" si="27"/>
        <v>35</v>
      </c>
      <c r="AR91" s="7">
        <f t="shared" si="27"/>
        <v>35</v>
      </c>
      <c r="AS91" s="7">
        <f t="shared" si="27"/>
        <v>35</v>
      </c>
      <c r="AT91" s="7">
        <f t="shared" si="27"/>
        <v>35</v>
      </c>
      <c r="AU91" s="7">
        <f t="shared" si="27"/>
        <v>35</v>
      </c>
      <c r="AV91" s="7">
        <f t="shared" si="27"/>
        <v>35</v>
      </c>
      <c r="AW91" s="7">
        <f t="shared" si="27"/>
        <v>5</v>
      </c>
      <c r="AX91" s="198">
        <f aca="true" t="shared" si="28" ref="AX91:BE91">AX9+AX45+AX63</f>
        <v>0</v>
      </c>
      <c r="AY91" s="198">
        <f t="shared" si="28"/>
        <v>0</v>
      </c>
      <c r="AZ91" s="198">
        <f t="shared" si="28"/>
        <v>0</v>
      </c>
      <c r="BA91" s="198">
        <f t="shared" si="28"/>
        <v>0</v>
      </c>
      <c r="BB91" s="198">
        <f t="shared" si="28"/>
        <v>0</v>
      </c>
      <c r="BC91" s="198">
        <f t="shared" si="28"/>
        <v>0</v>
      </c>
      <c r="BD91" s="198">
        <f t="shared" si="28"/>
        <v>0</v>
      </c>
      <c r="BE91" s="198">
        <f t="shared" si="28"/>
        <v>0</v>
      </c>
      <c r="BF91" s="7">
        <v>1440</v>
      </c>
      <c r="BG91" s="11"/>
      <c r="BH91" s="55"/>
      <c r="BI91">
        <v>595</v>
      </c>
      <c r="BJ91" s="17">
        <v>829</v>
      </c>
      <c r="BK91" t="s">
        <v>119</v>
      </c>
    </row>
    <row r="92" spans="1:63" ht="12.75" hidden="1">
      <c r="A92" s="389"/>
      <c r="B92" s="378"/>
      <c r="C92" s="379"/>
      <c r="D92" s="38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198">
        <f>V10+V46+V64+V73+V91</f>
        <v>0</v>
      </c>
      <c r="W92" s="198">
        <f>W10+W46+W64+W73+W91</f>
        <v>0</v>
      </c>
      <c r="X92" s="198">
        <v>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28"/>
      <c r="AY92" s="28"/>
      <c r="AZ92" s="28"/>
      <c r="BA92" s="28"/>
      <c r="BB92" s="28"/>
      <c r="BC92" s="28"/>
      <c r="BD92" s="28"/>
      <c r="BE92" s="28"/>
      <c r="BF92" s="11"/>
      <c r="BG92" s="11"/>
      <c r="BH92" s="55"/>
      <c r="BI92" s="46">
        <v>35</v>
      </c>
      <c r="BJ92" s="37">
        <v>36</v>
      </c>
      <c r="BK92" t="s">
        <v>119</v>
      </c>
    </row>
    <row r="93" spans="1:63" ht="12.75">
      <c r="A93" s="389"/>
      <c r="B93" s="386" t="s">
        <v>26</v>
      </c>
      <c r="C93" s="386"/>
      <c r="D93" s="386"/>
      <c r="E93" s="7">
        <f>E10+E46+E64</f>
        <v>18</v>
      </c>
      <c r="F93" s="7">
        <f aca="true" t="shared" si="29" ref="F93:AW93">F10+F46+F64</f>
        <v>18</v>
      </c>
      <c r="G93" s="7">
        <f t="shared" si="29"/>
        <v>18</v>
      </c>
      <c r="H93" s="7">
        <f t="shared" si="29"/>
        <v>18</v>
      </c>
      <c r="I93" s="7">
        <f t="shared" si="29"/>
        <v>18</v>
      </c>
      <c r="J93" s="7">
        <f t="shared" si="29"/>
        <v>18</v>
      </c>
      <c r="K93" s="7">
        <f t="shared" si="29"/>
        <v>18</v>
      </c>
      <c r="L93" s="7">
        <f t="shared" si="29"/>
        <v>18</v>
      </c>
      <c r="M93" s="7">
        <f t="shared" si="29"/>
        <v>18</v>
      </c>
      <c r="N93" s="7">
        <f t="shared" si="29"/>
        <v>18</v>
      </c>
      <c r="O93" s="7">
        <f t="shared" si="29"/>
        <v>18</v>
      </c>
      <c r="P93" s="7">
        <f t="shared" si="29"/>
        <v>18</v>
      </c>
      <c r="Q93" s="7">
        <f t="shared" si="29"/>
        <v>18</v>
      </c>
      <c r="R93" s="7">
        <f t="shared" si="29"/>
        <v>18</v>
      </c>
      <c r="S93" s="7">
        <f t="shared" si="29"/>
        <v>18</v>
      </c>
      <c r="T93" s="7">
        <f t="shared" si="29"/>
        <v>18</v>
      </c>
      <c r="U93" s="7">
        <f t="shared" si="29"/>
        <v>18</v>
      </c>
      <c r="V93" s="198">
        <v>0</v>
      </c>
      <c r="W93" s="198">
        <f t="shared" si="29"/>
        <v>1</v>
      </c>
      <c r="X93" s="198">
        <v>0</v>
      </c>
      <c r="Y93" s="7">
        <f t="shared" si="29"/>
        <v>18</v>
      </c>
      <c r="Z93" s="7">
        <f t="shared" si="29"/>
        <v>18</v>
      </c>
      <c r="AA93" s="7">
        <f t="shared" si="29"/>
        <v>18</v>
      </c>
      <c r="AB93" s="7">
        <f t="shared" si="29"/>
        <v>18</v>
      </c>
      <c r="AC93" s="7">
        <f t="shared" si="29"/>
        <v>19</v>
      </c>
      <c r="AD93" s="7">
        <f t="shared" si="29"/>
        <v>18</v>
      </c>
      <c r="AE93" s="7">
        <f t="shared" si="29"/>
        <v>18</v>
      </c>
      <c r="AF93" s="7">
        <f t="shared" si="29"/>
        <v>18</v>
      </c>
      <c r="AG93" s="7">
        <f t="shared" si="29"/>
        <v>18</v>
      </c>
      <c r="AH93" s="7">
        <f t="shared" si="29"/>
        <v>18</v>
      </c>
      <c r="AI93" s="7">
        <f t="shared" si="29"/>
        <v>18</v>
      </c>
      <c r="AJ93" s="7">
        <f t="shared" si="29"/>
        <v>18</v>
      </c>
      <c r="AK93" s="7">
        <f t="shared" si="29"/>
        <v>15</v>
      </c>
      <c r="AL93" s="7">
        <f t="shared" si="29"/>
        <v>15</v>
      </c>
      <c r="AM93" s="7">
        <f t="shared" si="29"/>
        <v>15</v>
      </c>
      <c r="AN93" s="7">
        <f t="shared" si="29"/>
        <v>15</v>
      </c>
      <c r="AO93" s="7">
        <f t="shared" si="29"/>
        <v>15</v>
      </c>
      <c r="AP93" s="7">
        <f t="shared" si="29"/>
        <v>15</v>
      </c>
      <c r="AQ93" s="7">
        <f t="shared" si="29"/>
        <v>15</v>
      </c>
      <c r="AR93" s="7">
        <f t="shared" si="29"/>
        <v>15</v>
      </c>
      <c r="AS93" s="7">
        <f t="shared" si="29"/>
        <v>15</v>
      </c>
      <c r="AT93" s="7">
        <f t="shared" si="29"/>
        <v>15</v>
      </c>
      <c r="AU93" s="7">
        <f t="shared" si="29"/>
        <v>15</v>
      </c>
      <c r="AV93" s="7">
        <f>AV12+AV14+AV16+AV18+AV20+AV22+AV24+AV26+AV30+AV32+AV34+AV36+AV38+AV58+AV70+AV89</f>
        <v>15</v>
      </c>
      <c r="AW93" s="7">
        <f t="shared" si="29"/>
        <v>3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11"/>
      <c r="BG93" s="11">
        <v>643</v>
      </c>
      <c r="BH93" s="55"/>
      <c r="BI93" t="s">
        <v>119</v>
      </c>
      <c r="BJ93" t="s">
        <v>119</v>
      </c>
      <c r="BK93" t="s">
        <v>119</v>
      </c>
    </row>
    <row r="94" spans="1:60" ht="12.75">
      <c r="A94" s="389"/>
      <c r="B94" s="370" t="s">
        <v>19</v>
      </c>
      <c r="C94" s="370"/>
      <c r="D94" s="370"/>
      <c r="E94" s="47">
        <f>E91+E93</f>
        <v>53</v>
      </c>
      <c r="F94" s="47">
        <f aca="true" t="shared" si="30" ref="F94:AW94">F91+F93</f>
        <v>53</v>
      </c>
      <c r="G94" s="47">
        <f t="shared" si="30"/>
        <v>53</v>
      </c>
      <c r="H94" s="47">
        <f t="shared" si="30"/>
        <v>53</v>
      </c>
      <c r="I94" s="47">
        <f t="shared" si="30"/>
        <v>53</v>
      </c>
      <c r="J94" s="47">
        <f t="shared" si="30"/>
        <v>53</v>
      </c>
      <c r="K94" s="47">
        <f t="shared" si="30"/>
        <v>53</v>
      </c>
      <c r="L94" s="47">
        <f t="shared" si="30"/>
        <v>53</v>
      </c>
      <c r="M94" s="47">
        <f t="shared" si="30"/>
        <v>53</v>
      </c>
      <c r="N94" s="47">
        <f t="shared" si="30"/>
        <v>53</v>
      </c>
      <c r="O94" s="47">
        <f t="shared" si="30"/>
        <v>53</v>
      </c>
      <c r="P94" s="47">
        <f t="shared" si="30"/>
        <v>53</v>
      </c>
      <c r="Q94" s="47">
        <f t="shared" si="30"/>
        <v>53</v>
      </c>
      <c r="R94" s="47">
        <f t="shared" si="30"/>
        <v>53</v>
      </c>
      <c r="S94" s="47">
        <f t="shared" si="30"/>
        <v>53</v>
      </c>
      <c r="T94" s="47">
        <f t="shared" si="30"/>
        <v>53</v>
      </c>
      <c r="U94" s="47">
        <f t="shared" si="30"/>
        <v>53</v>
      </c>
      <c r="V94" s="202">
        <f t="shared" si="30"/>
        <v>0</v>
      </c>
      <c r="W94" s="202">
        <f t="shared" si="30"/>
        <v>7</v>
      </c>
      <c r="X94" s="202">
        <f t="shared" si="30"/>
        <v>0</v>
      </c>
      <c r="Y94" s="47">
        <f t="shared" si="30"/>
        <v>53</v>
      </c>
      <c r="Z94" s="47">
        <f t="shared" si="30"/>
        <v>53</v>
      </c>
      <c r="AA94" s="47">
        <f t="shared" si="30"/>
        <v>53</v>
      </c>
      <c r="AB94" s="47">
        <f t="shared" si="30"/>
        <v>53</v>
      </c>
      <c r="AC94" s="47">
        <f t="shared" si="30"/>
        <v>54</v>
      </c>
      <c r="AD94" s="47">
        <f t="shared" si="30"/>
        <v>53</v>
      </c>
      <c r="AE94" s="47">
        <f t="shared" si="30"/>
        <v>53</v>
      </c>
      <c r="AF94" s="47">
        <f t="shared" si="30"/>
        <v>53</v>
      </c>
      <c r="AG94" s="47">
        <f t="shared" si="30"/>
        <v>53</v>
      </c>
      <c r="AH94" s="47">
        <f t="shared" si="30"/>
        <v>53</v>
      </c>
      <c r="AI94" s="47">
        <f t="shared" si="30"/>
        <v>53</v>
      </c>
      <c r="AJ94" s="47">
        <f t="shared" si="30"/>
        <v>53</v>
      </c>
      <c r="AK94" s="47">
        <f t="shared" si="30"/>
        <v>50</v>
      </c>
      <c r="AL94" s="47">
        <f t="shared" si="30"/>
        <v>50</v>
      </c>
      <c r="AM94" s="47">
        <f t="shared" si="30"/>
        <v>50</v>
      </c>
      <c r="AN94" s="47">
        <f t="shared" si="30"/>
        <v>50</v>
      </c>
      <c r="AO94" s="47">
        <f t="shared" si="30"/>
        <v>50</v>
      </c>
      <c r="AP94" s="47">
        <f t="shared" si="30"/>
        <v>50</v>
      </c>
      <c r="AQ94" s="47">
        <f t="shared" si="30"/>
        <v>50</v>
      </c>
      <c r="AR94" s="47">
        <f t="shared" si="30"/>
        <v>50</v>
      </c>
      <c r="AS94" s="47">
        <f t="shared" si="30"/>
        <v>50</v>
      </c>
      <c r="AT94" s="47">
        <f t="shared" si="30"/>
        <v>50</v>
      </c>
      <c r="AU94" s="47">
        <f t="shared" si="30"/>
        <v>50</v>
      </c>
      <c r="AV94" s="47">
        <f t="shared" si="30"/>
        <v>50</v>
      </c>
      <c r="AW94" s="47">
        <f t="shared" si="30"/>
        <v>8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373">
        <f>BF91+BG93</f>
        <v>2083</v>
      </c>
      <c r="BG94" s="374"/>
      <c r="BH94" s="55"/>
    </row>
    <row r="95" spans="1:63" ht="12.75">
      <c r="A95" s="51"/>
      <c r="B95" s="356" t="s">
        <v>118</v>
      </c>
      <c r="C95" s="357"/>
      <c r="D95" s="357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211"/>
      <c r="W95" s="211"/>
      <c r="X95" s="211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52"/>
      <c r="BH95" s="49"/>
      <c r="BI95" s="49" t="s">
        <v>119</v>
      </c>
      <c r="BJ95" s="53">
        <v>593</v>
      </c>
      <c r="BK95" s="50">
        <v>764</v>
      </c>
    </row>
    <row r="96" spans="5:57" ht="12.75">
      <c r="E96" s="2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22" t="s">
        <v>59</v>
      </c>
      <c r="AX96" s="22"/>
      <c r="AY96" s="22"/>
      <c r="AZ96" s="22"/>
      <c r="BA96" s="22"/>
      <c r="BB96" s="22"/>
      <c r="BC96" s="22"/>
      <c r="BD96" s="22"/>
      <c r="BE96" s="22"/>
    </row>
    <row r="97" spans="5:57" ht="12.75">
      <c r="E97" s="14"/>
      <c r="F97" s="14"/>
      <c r="G97" s="14"/>
      <c r="H97" s="174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X97" s="14"/>
      <c r="AY97" s="14"/>
      <c r="AZ97" s="14"/>
      <c r="BA97" s="14"/>
      <c r="BB97" s="14"/>
      <c r="BC97" s="14"/>
      <c r="BD97" s="14"/>
      <c r="BE97" s="14"/>
    </row>
    <row r="98" spans="5:59" ht="12.7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X98" s="14"/>
      <c r="AY98" s="14"/>
      <c r="AZ98" s="14"/>
      <c r="BA98" s="14"/>
      <c r="BB98" s="14"/>
      <c r="BC98" s="14"/>
      <c r="BD98" s="14"/>
      <c r="BE98" s="14"/>
      <c r="BG98" s="2">
        <v>666</v>
      </c>
    </row>
    <row r="99" spans="1:54" ht="12.75">
      <c r="A99" s="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X99" s="14"/>
      <c r="AY99" s="14"/>
      <c r="AZ99" s="14"/>
      <c r="BA99" s="14"/>
      <c r="BB99" s="14"/>
    </row>
    <row r="100" spans="5:54" ht="12.7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X100" s="14"/>
      <c r="AY100" s="14"/>
      <c r="AZ100" s="14"/>
      <c r="BA100" s="14"/>
      <c r="BB100" s="14"/>
    </row>
    <row r="101" spans="5:54" ht="12.7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X101" s="14"/>
      <c r="AY101" s="14"/>
      <c r="AZ101" s="14"/>
      <c r="BA101" s="14"/>
      <c r="BB101" s="14"/>
    </row>
    <row r="102" spans="13:54" ht="12.75">
      <c r="M102" s="14"/>
      <c r="N102" s="14"/>
      <c r="O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X102" s="14"/>
      <c r="AY102" s="14"/>
      <c r="AZ102" s="14"/>
      <c r="BA102" s="14"/>
      <c r="BB102" s="14"/>
    </row>
    <row r="103" spans="13:54" ht="12.75">
      <c r="M103" s="14"/>
      <c r="N103" s="14"/>
      <c r="O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X103" s="14"/>
      <c r="AY103" s="14"/>
      <c r="AZ103" s="14"/>
      <c r="BA103" s="14"/>
      <c r="BB103" s="14"/>
    </row>
    <row r="104" spans="13:54" ht="12.75">
      <c r="M104" s="14"/>
      <c r="N104" s="14"/>
      <c r="O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X104" s="14"/>
      <c r="AY104" s="14"/>
      <c r="AZ104" s="14"/>
      <c r="BA104" s="14"/>
      <c r="BB104" s="14"/>
    </row>
    <row r="105" spans="13:54" ht="12.75">
      <c r="M105" s="14"/>
      <c r="N105" s="14"/>
      <c r="O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X105" s="14"/>
      <c r="AY105" s="14"/>
      <c r="AZ105" s="14"/>
      <c r="BA105" s="14"/>
      <c r="BB105" s="14"/>
    </row>
    <row r="106" spans="13:54" ht="12.75">
      <c r="M106" s="14"/>
      <c r="N106" s="14"/>
      <c r="O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X106" s="14"/>
      <c r="AY106" s="14"/>
      <c r="AZ106" s="14"/>
      <c r="BA106" s="14"/>
      <c r="BB106" s="14"/>
    </row>
    <row r="107" spans="13:54" ht="12.75">
      <c r="M107" s="14"/>
      <c r="N107" s="14"/>
      <c r="O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X107" s="14"/>
      <c r="AY107" s="14"/>
      <c r="AZ107" s="14"/>
      <c r="BA107" s="14"/>
      <c r="BB107" s="14"/>
    </row>
    <row r="108" spans="13:54" ht="12.75">
      <c r="M108" s="14"/>
      <c r="N108" s="14"/>
      <c r="O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X108" s="14"/>
      <c r="AY108" s="14"/>
      <c r="AZ108" s="14"/>
      <c r="BA108" s="14"/>
      <c r="BB108" s="14"/>
    </row>
    <row r="109" spans="13:54" ht="12.75">
      <c r="M109" s="14"/>
      <c r="N109" s="14"/>
      <c r="O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X109" s="14"/>
      <c r="AY109" s="14"/>
      <c r="AZ109" s="14"/>
      <c r="BA109" s="14"/>
      <c r="BB109" s="14"/>
    </row>
    <row r="110" spans="13:54" ht="12.75">
      <c r="M110" s="14"/>
      <c r="N110" s="14"/>
      <c r="O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X110" s="14"/>
      <c r="AY110" s="14"/>
      <c r="AZ110" s="14"/>
      <c r="BA110" s="14"/>
      <c r="BB110" s="14"/>
    </row>
    <row r="111" spans="13:54" ht="12.75">
      <c r="M111" s="14"/>
      <c r="N111" s="14"/>
      <c r="O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X111" s="14"/>
      <c r="AY111" s="14"/>
      <c r="AZ111" s="14"/>
      <c r="BA111" s="14"/>
      <c r="BB111" s="14"/>
    </row>
    <row r="112" spans="13:54" ht="12.75">
      <c r="M112" s="14"/>
      <c r="N112" s="14"/>
      <c r="O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X112" s="14"/>
      <c r="AY112" s="14"/>
      <c r="AZ112" s="14"/>
      <c r="BA112" s="14"/>
      <c r="BB112" s="14"/>
    </row>
    <row r="113" spans="13:54" ht="12.75">
      <c r="M113" s="14"/>
      <c r="N113" s="14"/>
      <c r="O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X113" s="14"/>
      <c r="AY113" s="14"/>
      <c r="AZ113" s="14"/>
      <c r="BA113" s="14"/>
      <c r="BB113" s="14"/>
    </row>
    <row r="114" spans="13:54" ht="12.75">
      <c r="M114" s="14"/>
      <c r="N114" s="14"/>
      <c r="O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X114" s="14"/>
      <c r="AY114" s="14"/>
      <c r="AZ114" s="14"/>
      <c r="BA114" s="14"/>
      <c r="BB114" s="14"/>
    </row>
    <row r="115" spans="13:54" ht="12.75">
      <c r="M115" s="14"/>
      <c r="N115" s="14"/>
      <c r="O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X115" s="14"/>
      <c r="AY115" s="14"/>
      <c r="AZ115" s="14"/>
      <c r="BA115" s="14"/>
      <c r="BB115" s="14"/>
    </row>
    <row r="116" spans="13:54" ht="12.75">
      <c r="M116" s="14"/>
      <c r="N116" s="14"/>
      <c r="O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X116" s="14"/>
      <c r="AY116" s="14"/>
      <c r="AZ116" s="14"/>
      <c r="BA116" s="14"/>
      <c r="BB116" s="14"/>
    </row>
    <row r="117" spans="13:54" ht="12.75">
      <c r="M117" s="14"/>
      <c r="N117" s="14"/>
      <c r="O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X117" s="14"/>
      <c r="AY117" s="14"/>
      <c r="AZ117" s="14"/>
      <c r="BA117" s="14"/>
      <c r="BB117" s="14"/>
    </row>
    <row r="118" spans="13:48" ht="12.75">
      <c r="M118" s="14"/>
      <c r="N118" s="14"/>
      <c r="O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3:48" ht="12.75">
      <c r="M119" s="14"/>
      <c r="N119" s="14"/>
      <c r="O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9:48" ht="12.75">
      <c r="I120" s="14"/>
      <c r="J120" s="14"/>
      <c r="K120" s="14"/>
      <c r="L120" s="14"/>
      <c r="M120" s="14"/>
      <c r="N120" s="14"/>
      <c r="O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2:48" ht="12.75">
      <c r="B121" s="329" t="s">
        <v>73</v>
      </c>
      <c r="C121" s="329"/>
      <c r="D121" s="329"/>
      <c r="E121" s="329"/>
      <c r="F121" s="329"/>
      <c r="G121" s="329"/>
      <c r="H121" s="329"/>
      <c r="I121" s="329"/>
      <c r="J121" s="329"/>
      <c r="K121" s="329"/>
      <c r="N121" s="2"/>
      <c r="O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2:48" ht="12.75">
      <c r="B122" s="329" t="s">
        <v>74</v>
      </c>
      <c r="C122" s="329"/>
      <c r="D122" s="329"/>
      <c r="E122" s="329"/>
      <c r="F122" s="329"/>
      <c r="G122" s="329"/>
      <c r="H122" s="329"/>
      <c r="I122" s="329"/>
      <c r="J122" s="329"/>
      <c r="K122" s="329"/>
      <c r="N122" s="2"/>
      <c r="O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2:48" ht="12.75">
      <c r="B123" s="329" t="s">
        <v>75</v>
      </c>
      <c r="C123" s="329"/>
      <c r="D123" s="329"/>
      <c r="E123" s="329"/>
      <c r="F123" s="329"/>
      <c r="G123" s="329"/>
      <c r="H123" s="329"/>
      <c r="I123" s="329"/>
      <c r="J123" s="329"/>
      <c r="K123" s="329"/>
      <c r="N123" s="2"/>
      <c r="O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2:48" ht="12.75">
      <c r="B124" s="329" t="s">
        <v>76</v>
      </c>
      <c r="C124" s="329"/>
      <c r="D124" s="329"/>
      <c r="E124" s="329"/>
      <c r="F124" s="329"/>
      <c r="G124" s="329"/>
      <c r="H124" s="329"/>
      <c r="I124" s="329"/>
      <c r="J124" s="329"/>
      <c r="K124" s="329"/>
      <c r="N124" s="2"/>
      <c r="O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2:48" ht="12.75">
      <c r="B125" s="329" t="s">
        <v>77</v>
      </c>
      <c r="C125" s="329"/>
      <c r="D125" s="329"/>
      <c r="E125" s="329"/>
      <c r="F125" s="329"/>
      <c r="G125" s="329"/>
      <c r="H125" s="329"/>
      <c r="I125" s="329"/>
      <c r="J125" s="329"/>
      <c r="K125" s="329"/>
      <c r="N125" s="2"/>
      <c r="O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2:48" ht="12.75">
      <c r="B126" s="329" t="s">
        <v>78</v>
      </c>
      <c r="C126" s="329"/>
      <c r="D126" s="329"/>
      <c r="E126" s="329"/>
      <c r="F126" s="329"/>
      <c r="G126" s="329"/>
      <c r="H126" s="329"/>
      <c r="I126" s="329"/>
      <c r="J126" s="329"/>
      <c r="K126" s="329"/>
      <c r="N126" s="2"/>
      <c r="O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2:48" ht="12.75">
      <c r="B127" s="329" t="s">
        <v>79</v>
      </c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9:48" ht="12.75">
      <c r="I128" s="14"/>
      <c r="J128" s="14"/>
      <c r="K128" s="14"/>
      <c r="L128" s="14"/>
      <c r="M128" s="14"/>
      <c r="N128" s="14"/>
      <c r="O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3:48" ht="12.75">
      <c r="M129" s="14"/>
      <c r="N129" s="14"/>
      <c r="O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3:48" ht="12.75">
      <c r="M130" s="14"/>
      <c r="N130" s="14"/>
      <c r="O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3:48" ht="12.75">
      <c r="M131" s="14"/>
      <c r="N131" s="14"/>
      <c r="O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3:48" ht="12.75">
      <c r="M132" s="14"/>
      <c r="N132" s="14"/>
      <c r="O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3:48" ht="12.75">
      <c r="M133" s="14"/>
      <c r="N133" s="14"/>
      <c r="O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3:48" ht="12.75">
      <c r="M134" s="14"/>
      <c r="N134" s="14"/>
      <c r="O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13:48" ht="12.75">
      <c r="M135" s="14"/>
      <c r="N135" s="14"/>
      <c r="O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13:48" ht="12.75">
      <c r="M136" s="14"/>
      <c r="N136" s="14"/>
      <c r="O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3:48" ht="12.75">
      <c r="M137" s="14"/>
      <c r="N137" s="14"/>
      <c r="O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3:48" ht="12.75">
      <c r="M138" s="14"/>
      <c r="N138" s="14"/>
      <c r="O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3:48" ht="12.75">
      <c r="M139" s="14"/>
      <c r="N139" s="14"/>
      <c r="O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3:48" ht="12.75">
      <c r="M140" s="14"/>
      <c r="N140" s="14"/>
      <c r="O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3:48" ht="12.75">
      <c r="M141" s="14"/>
      <c r="N141" s="14"/>
      <c r="O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3:48" ht="12.75">
      <c r="M142" s="14"/>
      <c r="N142" s="14"/>
      <c r="O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3:48" ht="12.75">
      <c r="M143" s="14"/>
      <c r="N143" s="14"/>
      <c r="O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3:48" ht="12.75">
      <c r="M144" s="14"/>
      <c r="N144" s="14"/>
      <c r="O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3:48" ht="12.75">
      <c r="M145" s="14"/>
      <c r="N145" s="14"/>
      <c r="O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13:48" ht="12.75">
      <c r="M146" s="14"/>
      <c r="N146" s="14"/>
      <c r="O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13:48" ht="12.75">
      <c r="M147" s="14"/>
      <c r="N147" s="14"/>
      <c r="O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3:48" ht="12.75">
      <c r="M148" s="14"/>
      <c r="N148" s="14"/>
      <c r="O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3:48" ht="12.75">
      <c r="M149" s="14"/>
      <c r="N149" s="14"/>
      <c r="O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3:48" ht="12.75">
      <c r="M150" s="14"/>
      <c r="N150" s="14"/>
      <c r="O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3:48" ht="12.75">
      <c r="M151" s="14"/>
      <c r="N151" s="14"/>
      <c r="O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3:48" ht="12.75">
      <c r="M152" s="14"/>
      <c r="N152" s="14"/>
      <c r="O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3:48" ht="12.75">
      <c r="M153" s="14"/>
      <c r="N153" s="14"/>
      <c r="O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3:48" ht="12.75">
      <c r="M154" s="14"/>
      <c r="N154" s="14"/>
      <c r="O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3:48" ht="12.75">
      <c r="M155" s="14"/>
      <c r="N155" s="14"/>
      <c r="O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3:48" ht="12.75">
      <c r="M156" s="14"/>
      <c r="N156" s="14"/>
      <c r="O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3:48" ht="12.75">
      <c r="M157" s="14"/>
      <c r="N157" s="14"/>
      <c r="O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13:48" ht="12.75">
      <c r="M158" s="14"/>
      <c r="N158" s="14"/>
      <c r="O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13:48" ht="12.75">
      <c r="M159" s="14"/>
      <c r="N159" s="14"/>
      <c r="O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13:48" ht="12.75">
      <c r="M160" s="14"/>
      <c r="N160" s="14"/>
      <c r="O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13:48" ht="12.75">
      <c r="M161" s="14"/>
      <c r="N161" s="14"/>
      <c r="O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13:48" ht="12.75">
      <c r="M162" s="14"/>
      <c r="N162" s="14"/>
      <c r="O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13:48" ht="12.75">
      <c r="M163" s="14"/>
      <c r="N163" s="14"/>
      <c r="O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13:48" ht="12.75">
      <c r="M164" s="14"/>
      <c r="N164" s="14"/>
      <c r="O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13:48" ht="12.75">
      <c r="M165" s="14"/>
      <c r="N165" s="14"/>
      <c r="O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13:48" ht="12.75">
      <c r="M166" s="14"/>
      <c r="N166" s="14"/>
      <c r="O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  <row r="167" spans="13:48" ht="12.75">
      <c r="M167" s="14"/>
      <c r="N167" s="14"/>
      <c r="O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</row>
    <row r="168" spans="13:48" ht="12.75">
      <c r="M168" s="14"/>
      <c r="N168" s="14"/>
      <c r="O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</row>
    <row r="169" spans="13:48" ht="12.75">
      <c r="M169" s="14"/>
      <c r="N169" s="14"/>
      <c r="O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3:48" ht="12.75">
      <c r="M170" s="14"/>
      <c r="N170" s="14"/>
      <c r="O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3:48" ht="12.75">
      <c r="M171" s="14"/>
      <c r="N171" s="14"/>
      <c r="O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3:48" ht="12.75">
      <c r="M172" s="14"/>
      <c r="N172" s="14"/>
      <c r="O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3:48" ht="12.75">
      <c r="M173" s="14"/>
      <c r="N173" s="14"/>
      <c r="O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3:48" ht="12.75">
      <c r="M174" s="14"/>
      <c r="N174" s="14"/>
      <c r="O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3:48" ht="12.75">
      <c r="M175" s="14"/>
      <c r="N175" s="14"/>
      <c r="O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3:48" ht="12.75">
      <c r="M176" s="14"/>
      <c r="N176" s="14"/>
      <c r="O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3:48" ht="12.75">
      <c r="M177" s="14"/>
      <c r="N177" s="14"/>
      <c r="O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3:48" ht="12.75">
      <c r="M178" s="14"/>
      <c r="N178" s="14"/>
      <c r="O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3:48" ht="12.75">
      <c r="M179" s="14"/>
      <c r="N179" s="14"/>
      <c r="O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3:48" ht="12.75">
      <c r="M180" s="14"/>
      <c r="N180" s="14"/>
      <c r="O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3:48" ht="12.75">
      <c r="M181" s="14"/>
      <c r="N181" s="14"/>
      <c r="O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3:48" ht="12.75">
      <c r="M182" s="14"/>
      <c r="N182" s="14"/>
      <c r="O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3:48" ht="12.75">
      <c r="M183" s="14"/>
      <c r="N183" s="14"/>
      <c r="O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3:48" ht="12.75">
      <c r="M184" s="14"/>
      <c r="N184" s="14"/>
      <c r="O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3:48" ht="12.75">
      <c r="M185" s="14"/>
      <c r="N185" s="14"/>
      <c r="O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3:48" ht="12.75">
      <c r="M186" s="14"/>
      <c r="N186" s="14"/>
      <c r="O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3:48" ht="12.75">
      <c r="M187" s="14"/>
      <c r="N187" s="14"/>
      <c r="O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3:48" ht="12.75">
      <c r="M188" s="14"/>
      <c r="N188" s="14"/>
      <c r="O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3:48" ht="12.75">
      <c r="M189" s="14"/>
      <c r="N189" s="14"/>
      <c r="O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3:48" ht="12.75">
      <c r="M190" s="14"/>
      <c r="N190" s="14"/>
      <c r="O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3:48" ht="12.75">
      <c r="M191" s="14"/>
      <c r="N191" s="14"/>
      <c r="O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3:48" ht="12.75">
      <c r="M192" s="14"/>
      <c r="N192" s="14"/>
      <c r="O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3:48" ht="12.75">
      <c r="M193" s="14"/>
      <c r="N193" s="14"/>
      <c r="O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3:48" ht="12.75">
      <c r="M194" s="14"/>
      <c r="N194" s="14"/>
      <c r="O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3:48" ht="12.75">
      <c r="M195" s="14"/>
      <c r="N195" s="14"/>
      <c r="O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3:48" ht="12.75">
      <c r="M196" s="14"/>
      <c r="N196" s="14"/>
      <c r="O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3:48" ht="12.75">
      <c r="M197" s="14"/>
      <c r="N197" s="14"/>
      <c r="O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3:48" ht="12.75">
      <c r="M198" s="14"/>
      <c r="N198" s="14"/>
      <c r="O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3:48" ht="12.75">
      <c r="M199" s="14"/>
      <c r="N199" s="14"/>
      <c r="O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3:48" ht="12.75">
      <c r="M200" s="14"/>
      <c r="N200" s="14"/>
      <c r="O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3:48" ht="12.75">
      <c r="M201" s="14"/>
      <c r="N201" s="14"/>
      <c r="O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3:48" ht="12.75">
      <c r="M202" s="14"/>
      <c r="N202" s="14"/>
      <c r="O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3:48" ht="12.75">
      <c r="M203" s="14"/>
      <c r="N203" s="14"/>
      <c r="O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3:48" ht="12.75">
      <c r="M204" s="14"/>
      <c r="N204" s="14"/>
      <c r="O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3:48" ht="12.75">
      <c r="M205" s="14"/>
      <c r="N205" s="14"/>
      <c r="O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3:48" ht="12.75">
      <c r="M206" s="14"/>
      <c r="N206" s="14"/>
      <c r="O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3:48" ht="12.75">
      <c r="M207" s="14"/>
      <c r="N207" s="14"/>
      <c r="O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3:48" ht="12.75">
      <c r="M208" s="14"/>
      <c r="N208" s="14"/>
      <c r="O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3:48" ht="12.75">
      <c r="M209" s="14"/>
      <c r="N209" s="14"/>
      <c r="O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3:48" ht="12.75">
      <c r="M210" s="14"/>
      <c r="N210" s="14"/>
      <c r="O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3:48" ht="12.75">
      <c r="M211" s="14"/>
      <c r="N211" s="14"/>
      <c r="O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3:48" ht="12.75">
      <c r="M212" s="14"/>
      <c r="N212" s="14"/>
      <c r="O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3:48" ht="12.75">
      <c r="M213" s="14"/>
      <c r="N213" s="14"/>
      <c r="O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3:48" ht="12.75">
      <c r="M214" s="14"/>
      <c r="N214" s="14"/>
      <c r="O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3:48" ht="12.75">
      <c r="M215" s="14"/>
      <c r="N215" s="14"/>
      <c r="O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3:48" ht="12.75">
      <c r="M216" s="14"/>
      <c r="N216" s="14"/>
      <c r="O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3:48" ht="12.75">
      <c r="M217" s="14"/>
      <c r="N217" s="14"/>
      <c r="O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3:48" ht="12.75">
      <c r="M218" s="14"/>
      <c r="N218" s="14"/>
      <c r="O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3:48" ht="12.75">
      <c r="M219" s="14"/>
      <c r="N219" s="14"/>
      <c r="O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3:48" ht="12.75">
      <c r="M220" s="14"/>
      <c r="N220" s="14"/>
      <c r="O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3:48" ht="12.75">
      <c r="M221" s="14"/>
      <c r="N221" s="14"/>
      <c r="O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3:48" ht="12.75">
      <c r="M222" s="14"/>
      <c r="N222" s="14"/>
      <c r="O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3:48" ht="12.75">
      <c r="M223" s="14"/>
      <c r="N223" s="14"/>
      <c r="O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3:48" ht="12.75">
      <c r="M224" s="14"/>
      <c r="N224" s="14"/>
      <c r="O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3:48" ht="12.75">
      <c r="M225" s="14"/>
      <c r="N225" s="14"/>
      <c r="O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3:48" ht="12.75">
      <c r="M226" s="14"/>
      <c r="N226" s="14"/>
      <c r="O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3:48" ht="12.75">
      <c r="M227" s="14"/>
      <c r="N227" s="14"/>
      <c r="O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3:48" ht="12.75">
      <c r="M228" s="14"/>
      <c r="N228" s="14"/>
      <c r="O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3:48" ht="12.75">
      <c r="M229" s="14"/>
      <c r="N229" s="14"/>
      <c r="O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3:48" ht="12.75">
      <c r="M230" s="14"/>
      <c r="N230" s="14"/>
      <c r="O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3:48" ht="12.75">
      <c r="M231" s="14"/>
      <c r="N231" s="14"/>
      <c r="O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3:48" ht="12.75">
      <c r="M232" s="14"/>
      <c r="N232" s="14"/>
      <c r="O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3:48" ht="12.75">
      <c r="M233" s="14"/>
      <c r="N233" s="14"/>
      <c r="O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3:48" ht="12.75">
      <c r="M234" s="14"/>
      <c r="N234" s="14"/>
      <c r="O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3:48" ht="12.75">
      <c r="M235" s="14"/>
      <c r="N235" s="14"/>
      <c r="O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3:48" ht="12.75">
      <c r="M236" s="14"/>
      <c r="N236" s="14"/>
      <c r="O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3:48" ht="12.75">
      <c r="M237" s="14"/>
      <c r="N237" s="14"/>
      <c r="O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3:48" ht="12.75">
      <c r="M238" s="14"/>
      <c r="N238" s="14"/>
      <c r="O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3:48" ht="12.75">
      <c r="M239" s="14"/>
      <c r="N239" s="14"/>
      <c r="O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3:48" ht="12.75">
      <c r="M240" s="14"/>
      <c r="N240" s="14"/>
      <c r="O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3:48" ht="12.75">
      <c r="M241" s="14"/>
      <c r="N241" s="14"/>
      <c r="O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3:48" ht="12.75">
      <c r="M242" s="14"/>
      <c r="N242" s="14"/>
      <c r="O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3:48" ht="12.75">
      <c r="M243" s="14"/>
      <c r="N243" s="14"/>
      <c r="O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3:48" ht="12.75">
      <c r="M244" s="14"/>
      <c r="N244" s="14"/>
      <c r="O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3:48" ht="12.75">
      <c r="M245" s="14"/>
      <c r="N245" s="14"/>
      <c r="O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3:48" ht="12.75">
      <c r="M246" s="14"/>
      <c r="N246" s="14"/>
      <c r="O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3:48" ht="12.75">
      <c r="M247" s="14"/>
      <c r="N247" s="14"/>
      <c r="O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3:48" ht="12.75">
      <c r="M248" s="14"/>
      <c r="N248" s="14"/>
      <c r="O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3:48" ht="12.75">
      <c r="M249" s="14"/>
      <c r="N249" s="14"/>
      <c r="O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3:48" ht="12.75">
      <c r="M250" s="14"/>
      <c r="N250" s="14"/>
      <c r="O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3:48" ht="12.75">
      <c r="M251" s="14"/>
      <c r="N251" s="14"/>
      <c r="O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3:48" ht="12.75">
      <c r="M252" s="14"/>
      <c r="N252" s="14"/>
      <c r="O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3:48" ht="12.75">
      <c r="M253" s="14"/>
      <c r="N253" s="14"/>
      <c r="O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3:48" ht="12.75">
      <c r="M254" s="14"/>
      <c r="N254" s="14"/>
      <c r="O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3:48" ht="12.75">
      <c r="M255" s="14"/>
      <c r="N255" s="14"/>
      <c r="O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3:48" ht="12.75">
      <c r="M256" s="14"/>
      <c r="N256" s="14"/>
      <c r="O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3:48" ht="12.75">
      <c r="M257" s="14"/>
      <c r="N257" s="14"/>
      <c r="O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3:48" ht="12.75">
      <c r="M258" s="14"/>
      <c r="N258" s="14"/>
      <c r="O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3:48" ht="12.75">
      <c r="M259" s="14"/>
      <c r="N259" s="14"/>
      <c r="O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3:48" ht="12.75">
      <c r="M260" s="14"/>
      <c r="N260" s="14"/>
      <c r="O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29:48" ht="12.75"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29:48" ht="12.75"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29:48" ht="12.75"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29:48" ht="12.75"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29:48" ht="12.75"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29:48" ht="12.75"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29:48" ht="12.75"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29:48" ht="12.75"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29:48" ht="12.75"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29:48" ht="12.75"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29:48" ht="12.75"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29:48" ht="12.75"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29:48" ht="12.75"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29:48" ht="12.75"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29:48" ht="12.75"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29:48" ht="12.75"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29:48" ht="12.75"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29:48" ht="12.75"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29:48" ht="12.75"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29:48" ht="12.75"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29:48" ht="12.75"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29:48" ht="12.75"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29:48" ht="12.75"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29:48" ht="12.75"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29:48" ht="12.75"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29:48" ht="12.75"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29:48" ht="12.75"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29:48" ht="12.75"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29:48" ht="12.75"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29:48" ht="12.75"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29:48" ht="12.75"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29:48" ht="12.75"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29:48" ht="12.75"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29:48" ht="12.75"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29:48" ht="12.75"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29:48" ht="12.75"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29:48" ht="12.75"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29:48" ht="12.75"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29:48" ht="12.75"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29:48" ht="12.75"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29:48" ht="12.75"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29:48" ht="12.75"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29:48" ht="12.75"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29:48" ht="12.75"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29:48" ht="12.75"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29:48" ht="12.75"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29:48" ht="12.75"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29:48" ht="12.75"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29:48" ht="12.75"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29:48" ht="12.75"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29:48" ht="12.75"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29:48" ht="12.75"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29:48" ht="12.75"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29:48" ht="12.75"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29:48" ht="12.75"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29:48" ht="12.75"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29:48" ht="12.75"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29:48" ht="12.75"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29:48" ht="12.75"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29:48" ht="12.75"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29:48" ht="12.75"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29:48" ht="12.75"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29:48" ht="12.75"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29:48" ht="12.75"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29:48" ht="12.75"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29:48" ht="12.75"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29:48" ht="12.75"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29:48" ht="12.75"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29:48" ht="12.75"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29:48" ht="12.75"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29:48" ht="12.75"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29:48" ht="12.75"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29:48" ht="12.75"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29:48" ht="12.75"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29:48" ht="12.75"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29:48" ht="12.75"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29:48" ht="12.75"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29:48" ht="12.75"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29:48" ht="12.75"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29:48" ht="12.75"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29:48" ht="12.75"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29:48" ht="12.75"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29:48" ht="12.75"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29:48" ht="12.75"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29:48" ht="12.75"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29:48" ht="12.75"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29:48" ht="12.75"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29:48" ht="12.75"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29:48" ht="12.75"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29:48" ht="12.75"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29:48" ht="12.75"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29:48" ht="12.75"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29:48" ht="12.75"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29:48" ht="12.75"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29:48" ht="12.75"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29:48" ht="12.75"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29:48" ht="12.75"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29:48" ht="12.75"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29:48" ht="12.75"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29:48" ht="12.75"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29:48" ht="12.75"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29:48" ht="12.75"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29:48" ht="12.75"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29:48" ht="12.75"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29:48" ht="12.75"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29:48" ht="12.75"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29:48" ht="12.75"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29:48" ht="12.75"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29:48" ht="12.75"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29:48" ht="12.75"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29:48" ht="12.75"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29:48" ht="12.75"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29:48" ht="12.75"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29:48" ht="12.75"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29:48" ht="12.75"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29:48" ht="12.75"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29:48" ht="12.75"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29:48" ht="12.75"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29:48" ht="12.75"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29:48" ht="12.75"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29:48" ht="12.75"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29:48" ht="12.75"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29:48" ht="12.75"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29:48" ht="12.75"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29:48" ht="12.75"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29:48" ht="12.75"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29:48" ht="12.75"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29:48" ht="12.75"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29:48" ht="12.75"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29:48" ht="12.75"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29:48" ht="12.75"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29:48" ht="12.75"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29:48" ht="12.75"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29:48" ht="12.75"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29:48" ht="12.75"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29:48" ht="12.75"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29:48" ht="12.75"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29:48" ht="12.75"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29:48" ht="12.75"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29:48" ht="12.75"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29:48" ht="12.75"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29:48" ht="12.75"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29:48" ht="12.75"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29:48" ht="12.75"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29:48" ht="12.75"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29:48" ht="12.75"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29:48" ht="12.75"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29:48" ht="12.75"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29:48" ht="12.75"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29:48" ht="12.75"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29:48" ht="12.75"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29:48" ht="12.75"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29:48" ht="12.75"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29:48" ht="12.75"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29:48" ht="12.75"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29:48" ht="12.75"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29:48" ht="12.75"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29:48" ht="12.75"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29:48" ht="12.75"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29:48" ht="12.75"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29:48" ht="12.75"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29:48" ht="12.75"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29:48" ht="12.75"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29:48" ht="12.75"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29:48" ht="12.75"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29:48" ht="12.75"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29:48" ht="12.75"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29:48" ht="12.75"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29:48" ht="12.75"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29:48" ht="12.75"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29:48" ht="12.75"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29:48" ht="12.75"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29:48" ht="12.75"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29:48" ht="12.75"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29:48" ht="12.75"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29:48" ht="12.75"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29:48" ht="12.75"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29:48" ht="12.75"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29:48" ht="12.75"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29:48" ht="12.75"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29:48" ht="12.75"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29:48" ht="12.75"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29:48" ht="12.75"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29:48" ht="12.75"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29:48" ht="12.75"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29:48" ht="12.75"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29:48" ht="12.75"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29:48" ht="12.75"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29:48" ht="12.75"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29:48" ht="12.75"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29:48" ht="12.75"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29:48" ht="12.75"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29:48" ht="12.75"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29:48" ht="12.75"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29:48" ht="12.75"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29:48" ht="12.75"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29:48" ht="12.75"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29:48" ht="12.75"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29:48" ht="12.75"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29:48" ht="12.75"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29:48" ht="12.75"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29:48" ht="12.75"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29:48" ht="12.75"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29:48" ht="12.75"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29:48" ht="12.75"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29:48" ht="12.75"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29:48" ht="12.75"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29:48" ht="12.75"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29:48" ht="12.75"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29:48" ht="12.75"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29:48" ht="12.75"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29:48" ht="12.75"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29:48" ht="12.75"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29:48" ht="12.75"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29:48" ht="12.75"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29:48" ht="12.75"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29:48" ht="12.75"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29:48" ht="12.75"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29:48" ht="12.75"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29:48" ht="12.75"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29:48" ht="12.75"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29:48" ht="12.75"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29:48" ht="12.75"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29:48" ht="12.75"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29:48" ht="12.75"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29:48" ht="12.75"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29:48" ht="12.75"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29:48" ht="12.75"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29:48" ht="12.75"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29:48" ht="12.75"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29:48" ht="12.75"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29:48" ht="12.75"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29:48" ht="12.75"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29:48" ht="12.75"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29:48" ht="12.75"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29:48" ht="12.75"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29:48" ht="12.75"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29:48" ht="12.75"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29:48" ht="12.75"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29:48" ht="12.75"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29:48" ht="12.75"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29:48" ht="12.75"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29:48" ht="12.75"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29:48" ht="12.75"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29:48" ht="12.75"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29:48" ht="12.75"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29:48" ht="12.75"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29:48" ht="12.75"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29:48" ht="12.75"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29:48" ht="12.75"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29:48" ht="12.75"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29:48" ht="12.75"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29:48" ht="12.75"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29:48" ht="12.75"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29:48" ht="12.75"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29:48" ht="12.75"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29:48" ht="12.75"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29:48" ht="12.75"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29:48" ht="12.75"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29:48" ht="12.75"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29:48" ht="12.75"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29:48" ht="12.75"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29:48" ht="12.75"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29:48" ht="12.75"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29:48" ht="12.75"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29:48" ht="12.75"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29:48" ht="12.75"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29:48" ht="12.75"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29:48" ht="12.75"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29:48" ht="12.75"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29:48" ht="12.75"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29:48" ht="12.75"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29:48" ht="12.75"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29:48" ht="12.75"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29:48" ht="12.75"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29:48" ht="12.75"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29:48" ht="12.75"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29:48" ht="12.75"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29:48" ht="12.75"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29:48" ht="12.75"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29:48" ht="12.75"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29:48" ht="12.75"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29:48" ht="12.75"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29:48" ht="12.75"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29:48" ht="12.75"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29:48" ht="12.75"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29:48" ht="12.75"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29:48" ht="12.75"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29:48" ht="12.75"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29:48" ht="12.75"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29:48" ht="12.75"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29:48" ht="12.75"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29:48" ht="12.75"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29:48" ht="12.75"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29:48" ht="12.75"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29:48" ht="12.75"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29:48" ht="12.75"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29:48" ht="12.75"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29:48" ht="12.75"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29:48" ht="12.75"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29:48" ht="12.75"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29:48" ht="12.75"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29:48" ht="12.75"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29:48" ht="12.75"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29:48" ht="12.75"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29:48" ht="12.75"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29:48" ht="12.75"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29:48" ht="12.75"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29:48" ht="12.75"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29:48" ht="12.75"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29:48" ht="12.75"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29:48" ht="12.75"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29:48" ht="12.75"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29:48" ht="12.75"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29:48" ht="12.75"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29:48" ht="12.75"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29:48" ht="12.75"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29:48" ht="12.75"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29:48" ht="12.75"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29:48" ht="12.75"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29:48" ht="12.75"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29:48" ht="12.75"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29:48" ht="12.75"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29:48" ht="12.75"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29:48" ht="12.75"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29:48" ht="12.75"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29:48" ht="12.75"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29:48" ht="12.75"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29:48" ht="12.75"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29:48" ht="12.75"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29:48" ht="12.75"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29:48" ht="12.75"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29:48" ht="12.75"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29:48" ht="12.75"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29:48" ht="12.75"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29:48" ht="12.75"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29:48" ht="12.75"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29:48" ht="12.75"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29:48" ht="12.75"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29:48" ht="12.75"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29:48" ht="12.75"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29:48" ht="12.75"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29:48" ht="12.75"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29:48" ht="12.75"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29:48" ht="12.75"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29:48" ht="12.75"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29:48" ht="12.75"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29:48" ht="12.75"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29:48" ht="12.75"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29:48" ht="12.75"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29:48" ht="12.75"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29:48" ht="12.75"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29:48" ht="12.75"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29:48" ht="12.75"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29:48" ht="12.75"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29:48" ht="12.75"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29:48" ht="12.75"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29:48" ht="12.75"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29:48" ht="12.75"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29:48" ht="12.75"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29:48" ht="12.75"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29:48" ht="12.75"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29:48" ht="12.75"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29:48" ht="12.75"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29:48" ht="12.75"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29:48" ht="12.75"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29:48" ht="12.75"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29:48" ht="12.75"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29:48" ht="12.75"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29:48" ht="12.75"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29:48" ht="12.75"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29:48" ht="12.75"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29:48" ht="12.75"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29:48" ht="12.75"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29:48" ht="12.75"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29:48" ht="12.75"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29:48" ht="12.75"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29:48" ht="12.75"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29:48" ht="12.75"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29:48" ht="12.75"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29:48" ht="12.75"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29:48" ht="12.75"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29:48" ht="12.75"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29:48" ht="12.75"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29:48" ht="12.75"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29:48" ht="12.75"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29:48" ht="12.75"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29:48" ht="12.75"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29:48" ht="12.75"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29:48" ht="12.75"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29:48" ht="12.75"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29:48" ht="12.75"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29:48" ht="12.75"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29:48" ht="12.75"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29:48" ht="12.75"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29:48" ht="12.75"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29:48" ht="12.75"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29:48" ht="12.75"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29:48" ht="12.75"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29:48" ht="12.75"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29:48" ht="12.75"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29:48" ht="12.75"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29:48" ht="12.75"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29:48" ht="12.75"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29:48" ht="12.75"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29:48" ht="12.75"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29:48" ht="12.75"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29:48" ht="12.75"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29:48" ht="12.75"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29:48" ht="12.75"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29:48" ht="12.75"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29:48" ht="12.75"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29:48" ht="12.75"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29:48" ht="12.75"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29:48" ht="12.75"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29:48" ht="12.75"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29:48" ht="12.75"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29:48" ht="12.75"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29:48" ht="12.75"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29:48" ht="12.75"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29:48" ht="12.75"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29:48" ht="12.75"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29:48" ht="12.75"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29:48" ht="12.75"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29:48" ht="12.75"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29:48" ht="12.75"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29:48" ht="12.75"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29:48" ht="12.75"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29:48" ht="12.75"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29:48" ht="12.75"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29:48" ht="12.75"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29:48" ht="12.75"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29:48" ht="12.75"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29:48" ht="12.75"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29:48" ht="12.75"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29:48" ht="12.75"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29:48" ht="12.75"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29:48" ht="12.75"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29:48" ht="12.75"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29:48" ht="12.75"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29:48" ht="12.75"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29:48" ht="12.75"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29:48" ht="12.75"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29:48" ht="12.75"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29:48" ht="12.75"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29:48" ht="12.75"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29:48" ht="12.75"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29:48" ht="12.75"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29:48" ht="12.75"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29:48" ht="12.75"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29:48" ht="12.75"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29:48" ht="12.75"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29:48" ht="12.75"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29:48" ht="12.75"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29:48" ht="12.75"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</sheetData>
  <sheetProtection/>
  <mergeCells count="107">
    <mergeCell ref="C17:C18"/>
    <mergeCell ref="B82:B83"/>
    <mergeCell ref="B74:B75"/>
    <mergeCell ref="BG4:BG8"/>
    <mergeCell ref="B15:B16"/>
    <mergeCell ref="C11:C12"/>
    <mergeCell ref="B11:B12"/>
    <mergeCell ref="BF4:BF8"/>
    <mergeCell ref="B25:B26"/>
    <mergeCell ref="B17:B18"/>
    <mergeCell ref="A4:A8"/>
    <mergeCell ref="B4:B8"/>
    <mergeCell ref="AX4:BA4"/>
    <mergeCell ref="C9:C10"/>
    <mergeCell ref="AX7:BE7"/>
    <mergeCell ref="A9:A94"/>
    <mergeCell ref="B59:B60"/>
    <mergeCell ref="B21:B22"/>
    <mergeCell ref="B45:B46"/>
    <mergeCell ref="B39:B40"/>
    <mergeCell ref="BF94:BG94"/>
    <mergeCell ref="B91:D92"/>
    <mergeCell ref="B76:B77"/>
    <mergeCell ref="C82:C83"/>
    <mergeCell ref="B67:B68"/>
    <mergeCell ref="C67:C68"/>
    <mergeCell ref="C74:C75"/>
    <mergeCell ref="B94:D94"/>
    <mergeCell ref="B93:D93"/>
    <mergeCell ref="B80:B81"/>
    <mergeCell ref="C13:C14"/>
    <mergeCell ref="C15:C16"/>
    <mergeCell ref="B13:B14"/>
    <mergeCell ref="C59:C60"/>
    <mergeCell ref="C39:C40"/>
    <mergeCell ref="B65:B66"/>
    <mergeCell ref="C65:C66"/>
    <mergeCell ref="C23:C24"/>
    <mergeCell ref="C37:C38"/>
    <mergeCell ref="C33:C34"/>
    <mergeCell ref="C61:C62"/>
    <mergeCell ref="B51:B52"/>
    <mergeCell ref="B95:D95"/>
    <mergeCell ref="B86:B87"/>
    <mergeCell ref="C86:C87"/>
    <mergeCell ref="B88:B89"/>
    <mergeCell ref="C88:C89"/>
    <mergeCell ref="C76:C77"/>
    <mergeCell ref="C80:C81"/>
    <mergeCell ref="B57:B58"/>
    <mergeCell ref="AJ3:AM3"/>
    <mergeCell ref="B63:B64"/>
    <mergeCell ref="C69:C70"/>
    <mergeCell ref="C49:C50"/>
    <mergeCell ref="B69:B70"/>
    <mergeCell ref="B9:B10"/>
    <mergeCell ref="B19:B20"/>
    <mergeCell ref="C19:C20"/>
    <mergeCell ref="C63:C64"/>
    <mergeCell ref="AF3:AI3"/>
    <mergeCell ref="AS3:AW3"/>
    <mergeCell ref="AN3:AR3"/>
    <mergeCell ref="E5:BE5"/>
    <mergeCell ref="AX3:BA3"/>
    <mergeCell ref="BB3:BE3"/>
    <mergeCell ref="J3:M3"/>
    <mergeCell ref="AA3:AE3"/>
    <mergeCell ref="V3:Z3"/>
    <mergeCell ref="S3:U3"/>
    <mergeCell ref="N3:R3"/>
    <mergeCell ref="B127:N127"/>
    <mergeCell ref="B121:K121"/>
    <mergeCell ref="B122:K122"/>
    <mergeCell ref="B123:K123"/>
    <mergeCell ref="B124:K124"/>
    <mergeCell ref="B125:K125"/>
    <mergeCell ref="B126:K126"/>
    <mergeCell ref="E3:I3"/>
    <mergeCell ref="B23:B24"/>
    <mergeCell ref="C4:C8"/>
    <mergeCell ref="C57:C58"/>
    <mergeCell ref="C29:C30"/>
    <mergeCell ref="C47:C48"/>
    <mergeCell ref="C35:C36"/>
    <mergeCell ref="B37:B38"/>
    <mergeCell ref="C51:C52"/>
    <mergeCell ref="D4:D8"/>
    <mergeCell ref="B29:B30"/>
    <mergeCell ref="B31:B32"/>
    <mergeCell ref="C31:C32"/>
    <mergeCell ref="B55:B56"/>
    <mergeCell ref="B47:B48"/>
    <mergeCell ref="B49:B50"/>
    <mergeCell ref="B41:B42"/>
    <mergeCell ref="C43:C44"/>
    <mergeCell ref="B33:B34"/>
    <mergeCell ref="B43:B44"/>
    <mergeCell ref="V4:X4"/>
    <mergeCell ref="A1:BG1"/>
    <mergeCell ref="BB4:BE4"/>
    <mergeCell ref="B61:B62"/>
    <mergeCell ref="C25:C26"/>
    <mergeCell ref="C41:C42"/>
    <mergeCell ref="B35:B36"/>
    <mergeCell ref="C21:C22"/>
    <mergeCell ref="E7:AW7"/>
    <mergeCell ref="C45:C46"/>
  </mergeCells>
  <printOptions/>
  <pageMargins left="0.7480314960629921" right="0.35433070866141736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2020-09-30T07:01:03Z</cp:lastPrinted>
  <dcterms:created xsi:type="dcterms:W3CDTF">2011-01-28T09:41:23Z</dcterms:created>
  <dcterms:modified xsi:type="dcterms:W3CDTF">2020-10-13T16:23:13Z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